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ludek.novotny\Downloads\"/>
    </mc:Choice>
  </mc:AlternateContent>
  <bookViews>
    <workbookView xWindow="0" yWindow="0" windowWidth="0" windowHeight="0"/>
  </bookViews>
  <sheets>
    <sheet name="Rekapitulace stavby" sheetId="1" r:id="rId1"/>
    <sheet name="SO 101 - Polní cesta C 9" sheetId="2" r:id="rId2"/>
    <sheet name="SO 102 - Polní cesta C21a" sheetId="3" r:id="rId3"/>
    <sheet name="SO 103 - Polní cesta C22" sheetId="4" r:id="rId4"/>
    <sheet name="SO 801 - Sadové úpravy ce..." sheetId="5" r:id="rId5"/>
    <sheet name="SO 802 - Sadové úpravy - ..." sheetId="6" r:id="rId6"/>
    <sheet name="SO 803 - Sadové úpravy - ..." sheetId="7" r:id="rId7"/>
    <sheet name="SO 804 - Sadové úpravy  -..." sheetId="8" r:id="rId8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'SO 101 - Polní cesta C 9'!$C$125:$K$418</definedName>
    <definedName name="_xlnm.Print_Area" localSheetId="1">'SO 101 - Polní cesta C 9'!$C$4:$J$76,'SO 101 - Polní cesta C 9'!$C$82:$J$107,'SO 101 - Polní cesta C 9'!$C$113:$J$418</definedName>
    <definedName name="_xlnm.Print_Titles" localSheetId="1">'SO 101 - Polní cesta C 9'!$125:$125</definedName>
    <definedName name="_xlnm._FilterDatabase" localSheetId="2" hidden="1">'SO 102 - Polní cesta C21a'!$C$124:$K$324</definedName>
    <definedName name="_xlnm.Print_Area" localSheetId="2">'SO 102 - Polní cesta C21a'!$C$4:$J$76,'SO 102 - Polní cesta C21a'!$C$82:$J$106,'SO 102 - Polní cesta C21a'!$C$112:$J$324</definedName>
    <definedName name="_xlnm.Print_Titles" localSheetId="2">'SO 102 - Polní cesta C21a'!$124:$124</definedName>
    <definedName name="_xlnm._FilterDatabase" localSheetId="3" hidden="1">'SO 103 - Polní cesta C22'!$C$124:$K$314</definedName>
    <definedName name="_xlnm.Print_Area" localSheetId="3">'SO 103 - Polní cesta C22'!$C$4:$J$76,'SO 103 - Polní cesta C22'!$C$82:$J$106,'SO 103 - Polní cesta C22'!$C$112:$J$314</definedName>
    <definedName name="_xlnm.Print_Titles" localSheetId="3">'SO 103 - Polní cesta C22'!$124:$124</definedName>
    <definedName name="_xlnm._FilterDatabase" localSheetId="4" hidden="1">'SO 801 - Sadové úpravy ce...'!$C$118:$K$164</definedName>
    <definedName name="_xlnm.Print_Area" localSheetId="4">'SO 801 - Sadové úpravy ce...'!$C$4:$J$76,'SO 801 - Sadové úpravy ce...'!$C$82:$J$100,'SO 801 - Sadové úpravy ce...'!$C$106:$J$164</definedName>
    <definedName name="_xlnm.Print_Titles" localSheetId="4">'SO 801 - Sadové úpravy ce...'!$118:$118</definedName>
    <definedName name="_xlnm._FilterDatabase" localSheetId="5" hidden="1">'SO 802 - Sadové úpravy - ...'!$C$119:$K$157</definedName>
    <definedName name="_xlnm.Print_Area" localSheetId="5">'SO 802 - Sadové úpravy - ...'!$C$4:$J$76,'SO 802 - Sadové úpravy - ...'!$C$82:$J$101,'SO 802 - Sadové úpravy - ...'!$C$107:$J$157</definedName>
    <definedName name="_xlnm.Print_Titles" localSheetId="5">'SO 802 - Sadové úpravy - ...'!$119:$119</definedName>
    <definedName name="_xlnm._FilterDatabase" localSheetId="6" hidden="1">'SO 803 - Sadové úpravy - ...'!$C$118:$K$163</definedName>
    <definedName name="_xlnm.Print_Area" localSheetId="6">'SO 803 - Sadové úpravy - ...'!$C$4:$J$76,'SO 803 - Sadové úpravy - ...'!$C$82:$J$100,'SO 803 - Sadové úpravy - ...'!$C$106:$J$163</definedName>
    <definedName name="_xlnm.Print_Titles" localSheetId="6">'SO 803 - Sadové úpravy - ...'!$118:$118</definedName>
    <definedName name="_xlnm._FilterDatabase" localSheetId="7" hidden="1">'SO 804 - Sadové úpravy  -...'!$C$118:$K$153</definedName>
    <definedName name="_xlnm.Print_Area" localSheetId="7">'SO 804 - Sadové úpravy  -...'!$C$4:$J$76,'SO 804 - Sadové úpravy  -...'!$C$82:$J$100,'SO 804 - Sadové úpravy  -...'!$C$106:$J$153</definedName>
    <definedName name="_xlnm.Print_Titles" localSheetId="7">'SO 804 - Sadové úpravy  -...'!$118:$118</definedName>
  </definedNames>
  <calcPr/>
</workbook>
</file>

<file path=xl/calcChain.xml><?xml version="1.0" encoding="utf-8"?>
<calcChain xmlns="http://schemas.openxmlformats.org/spreadsheetml/2006/main">
  <c i="8" l="1" r="J37"/>
  <c r="J36"/>
  <c i="1" r="AY101"/>
  <c i="8" r="J35"/>
  <c i="1" r="AX101"/>
  <c i="8"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J115"/>
  <c r="F115"/>
  <c r="F113"/>
  <c r="E111"/>
  <c r="J91"/>
  <c r="F91"/>
  <c r="F89"/>
  <c r="E87"/>
  <c r="J24"/>
  <c r="E24"/>
  <c r="J92"/>
  <c r="J23"/>
  <c r="J18"/>
  <c r="E18"/>
  <c r="F92"/>
  <c r="J17"/>
  <c r="J12"/>
  <c r="J89"/>
  <c r="E7"/>
  <c r="E85"/>
  <c i="7" r="J37"/>
  <c r="J36"/>
  <c i="1" r="AY100"/>
  <c i="7" r="J35"/>
  <c i="1" r="AX100"/>
  <c i="7"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J115"/>
  <c r="F115"/>
  <c r="F113"/>
  <c r="E111"/>
  <c r="J91"/>
  <c r="F91"/>
  <c r="F89"/>
  <c r="E87"/>
  <c r="J24"/>
  <c r="E24"/>
  <c r="J116"/>
  <c r="J23"/>
  <c r="J18"/>
  <c r="E18"/>
  <c r="F92"/>
  <c r="J17"/>
  <c r="J12"/>
  <c r="J113"/>
  <c r="E7"/>
  <c r="E85"/>
  <c i="6" r="J121"/>
  <c r="J37"/>
  <c r="J36"/>
  <c i="1" r="AY99"/>
  <c i="6" r="J35"/>
  <c i="1" r="AX99"/>
  <c i="6"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97"/>
  <c r="J116"/>
  <c r="F116"/>
  <c r="F114"/>
  <c r="E112"/>
  <c r="J91"/>
  <c r="F91"/>
  <c r="F89"/>
  <c r="E87"/>
  <c r="J24"/>
  <c r="E24"/>
  <c r="J117"/>
  <c r="J23"/>
  <c r="J18"/>
  <c r="E18"/>
  <c r="F117"/>
  <c r="J17"/>
  <c r="J12"/>
  <c r="J89"/>
  <c r="E7"/>
  <c r="E110"/>
  <c i="5" r="J37"/>
  <c r="J36"/>
  <c i="1" r="AY98"/>
  <c i="5" r="J35"/>
  <c i="1" r="AX98"/>
  <c i="5"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J115"/>
  <c r="F115"/>
  <c r="F113"/>
  <c r="E111"/>
  <c r="J91"/>
  <c r="F91"/>
  <c r="F89"/>
  <c r="E87"/>
  <c r="J24"/>
  <c r="E24"/>
  <c r="J92"/>
  <c r="J23"/>
  <c r="J18"/>
  <c r="E18"/>
  <c r="F92"/>
  <c r="J17"/>
  <c r="J12"/>
  <c r="J89"/>
  <c r="E7"/>
  <c r="E85"/>
  <c i="4" r="J37"/>
  <c r="J36"/>
  <c i="1" r="AY97"/>
  <c i="4" r="J35"/>
  <c i="1" r="AX97"/>
  <c i="4"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4"/>
  <c r="BH304"/>
  <c r="BG304"/>
  <c r="BF304"/>
  <c r="T304"/>
  <c r="T303"/>
  <c r="R304"/>
  <c r="R303"/>
  <c r="P304"/>
  <c r="P303"/>
  <c r="BI298"/>
  <c r="BH298"/>
  <c r="BG298"/>
  <c r="BF298"/>
  <c r="T298"/>
  <c r="T297"/>
  <c r="R298"/>
  <c r="R297"/>
  <c r="P298"/>
  <c r="P297"/>
  <c r="BI296"/>
  <c r="BH296"/>
  <c r="BG296"/>
  <c r="BF296"/>
  <c r="T296"/>
  <c r="R296"/>
  <c r="P296"/>
  <c r="BI293"/>
  <c r="BH293"/>
  <c r="BG293"/>
  <c r="BF293"/>
  <c r="T293"/>
  <c r="R293"/>
  <c r="P293"/>
  <c r="BI292"/>
  <c r="BH292"/>
  <c r="BG292"/>
  <c r="BF292"/>
  <c r="T292"/>
  <c r="R292"/>
  <c r="P292"/>
  <c r="BI290"/>
  <c r="BH290"/>
  <c r="BG290"/>
  <c r="BF290"/>
  <c r="T290"/>
  <c r="R290"/>
  <c r="P290"/>
  <c r="BI286"/>
  <c r="BH286"/>
  <c r="BG286"/>
  <c r="BF286"/>
  <c r="T286"/>
  <c r="R286"/>
  <c r="P286"/>
  <c r="BI284"/>
  <c r="BH284"/>
  <c r="BG284"/>
  <c r="BF284"/>
  <c r="T284"/>
  <c r="R284"/>
  <c r="P284"/>
  <c r="BI280"/>
  <c r="BH280"/>
  <c r="BG280"/>
  <c r="BF280"/>
  <c r="T280"/>
  <c r="R280"/>
  <c r="P280"/>
  <c r="BI275"/>
  <c r="BH275"/>
  <c r="BG275"/>
  <c r="BF275"/>
  <c r="T275"/>
  <c r="R275"/>
  <c r="P275"/>
  <c r="BI271"/>
  <c r="BH271"/>
  <c r="BG271"/>
  <c r="BF271"/>
  <c r="T271"/>
  <c r="R271"/>
  <c r="P271"/>
  <c r="BI267"/>
  <c r="BH267"/>
  <c r="BG267"/>
  <c r="BF267"/>
  <c r="T267"/>
  <c r="R267"/>
  <c r="P267"/>
  <c r="BI263"/>
  <c r="BH263"/>
  <c r="BG263"/>
  <c r="BF263"/>
  <c r="T263"/>
  <c r="R263"/>
  <c r="P263"/>
  <c r="BI259"/>
  <c r="BH259"/>
  <c r="BG259"/>
  <c r="BF259"/>
  <c r="T259"/>
  <c r="R259"/>
  <c r="P259"/>
  <c r="BI255"/>
  <c r="BH255"/>
  <c r="BG255"/>
  <c r="BF255"/>
  <c r="T255"/>
  <c r="R255"/>
  <c r="P255"/>
  <c r="BI251"/>
  <c r="BH251"/>
  <c r="BG251"/>
  <c r="BF251"/>
  <c r="T251"/>
  <c r="R251"/>
  <c r="P251"/>
  <c r="BI248"/>
  <c r="BH248"/>
  <c r="BG248"/>
  <c r="BF248"/>
  <c r="T248"/>
  <c r="R248"/>
  <c r="P248"/>
  <c r="BI244"/>
  <c r="BH244"/>
  <c r="BG244"/>
  <c r="BF244"/>
  <c r="T244"/>
  <c r="R244"/>
  <c r="P244"/>
  <c r="BI239"/>
  <c r="BH239"/>
  <c r="BG239"/>
  <c r="BF239"/>
  <c r="T239"/>
  <c r="R239"/>
  <c r="P239"/>
  <c r="BI235"/>
  <c r="BH235"/>
  <c r="BG235"/>
  <c r="BF235"/>
  <c r="T235"/>
  <c r="R235"/>
  <c r="P235"/>
  <c r="BI230"/>
  <c r="BH230"/>
  <c r="BG230"/>
  <c r="BF230"/>
  <c r="T230"/>
  <c r="R230"/>
  <c r="P230"/>
  <c r="BI225"/>
  <c r="BH225"/>
  <c r="BG225"/>
  <c r="BF225"/>
  <c r="T225"/>
  <c r="T224"/>
  <c r="R225"/>
  <c r="R224"/>
  <c r="P225"/>
  <c r="P224"/>
  <c r="BI222"/>
  <c r="BH222"/>
  <c r="BG222"/>
  <c r="BF222"/>
  <c r="T222"/>
  <c r="R222"/>
  <c r="P222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90"/>
  <c r="BH190"/>
  <c r="BG190"/>
  <c r="BF190"/>
  <c r="T190"/>
  <c r="R190"/>
  <c r="P190"/>
  <c r="BI188"/>
  <c r="BH188"/>
  <c r="BG188"/>
  <c r="BF188"/>
  <c r="T188"/>
  <c r="R188"/>
  <c r="P188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45"/>
  <c r="BH145"/>
  <c r="BG145"/>
  <c r="BF145"/>
  <c r="T145"/>
  <c r="R145"/>
  <c r="P145"/>
  <c r="BI142"/>
  <c r="BH142"/>
  <c r="BG142"/>
  <c r="BF142"/>
  <c r="T142"/>
  <c r="R142"/>
  <c r="P142"/>
  <c r="BI137"/>
  <c r="BH137"/>
  <c r="BG137"/>
  <c r="BF137"/>
  <c r="T137"/>
  <c r="R137"/>
  <c r="P137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J121"/>
  <c r="F121"/>
  <c r="F119"/>
  <c r="E117"/>
  <c r="J91"/>
  <c r="F91"/>
  <c r="F89"/>
  <c r="E87"/>
  <c r="J24"/>
  <c r="E24"/>
  <c r="J92"/>
  <c r="J23"/>
  <c r="J18"/>
  <c r="E18"/>
  <c r="F122"/>
  <c r="J17"/>
  <c r="J12"/>
  <c r="J119"/>
  <c r="E7"/>
  <c r="E85"/>
  <c i="3" r="J37"/>
  <c r="J36"/>
  <c i="1" r="AY96"/>
  <c i="3" r="J35"/>
  <c i="1" r="AX96"/>
  <c i="3"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4"/>
  <c r="BH314"/>
  <c r="BG314"/>
  <c r="BF314"/>
  <c r="T314"/>
  <c r="T313"/>
  <c r="R314"/>
  <c r="R313"/>
  <c r="P314"/>
  <c r="P313"/>
  <c r="BI308"/>
  <c r="BH308"/>
  <c r="BG308"/>
  <c r="BF308"/>
  <c r="T308"/>
  <c r="T307"/>
  <c r="R308"/>
  <c r="R307"/>
  <c r="P308"/>
  <c r="P307"/>
  <c r="BI306"/>
  <c r="BH306"/>
  <c r="BG306"/>
  <c r="BF306"/>
  <c r="T306"/>
  <c r="R306"/>
  <c r="P306"/>
  <c r="BI303"/>
  <c r="BH303"/>
  <c r="BG303"/>
  <c r="BF303"/>
  <c r="T303"/>
  <c r="R303"/>
  <c r="P303"/>
  <c r="BI302"/>
  <c r="BH302"/>
  <c r="BG302"/>
  <c r="BF302"/>
  <c r="T302"/>
  <c r="R302"/>
  <c r="P302"/>
  <c r="BI300"/>
  <c r="BH300"/>
  <c r="BG300"/>
  <c r="BF300"/>
  <c r="T300"/>
  <c r="R300"/>
  <c r="P300"/>
  <c r="BI296"/>
  <c r="BH296"/>
  <c r="BG296"/>
  <c r="BF296"/>
  <c r="T296"/>
  <c r="R296"/>
  <c r="P296"/>
  <c r="BI295"/>
  <c r="BH295"/>
  <c r="BG295"/>
  <c r="BF295"/>
  <c r="T295"/>
  <c r="R295"/>
  <c r="P295"/>
  <c r="BI293"/>
  <c r="BH293"/>
  <c r="BG293"/>
  <c r="BF293"/>
  <c r="T293"/>
  <c r="R293"/>
  <c r="P293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4"/>
  <c r="BH284"/>
  <c r="BG284"/>
  <c r="BF284"/>
  <c r="T284"/>
  <c r="R284"/>
  <c r="P284"/>
  <c r="BI279"/>
  <c r="BH279"/>
  <c r="BG279"/>
  <c r="BF279"/>
  <c r="T279"/>
  <c r="R279"/>
  <c r="P279"/>
  <c r="BI276"/>
  <c r="BH276"/>
  <c r="BG276"/>
  <c r="BF276"/>
  <c r="T276"/>
  <c r="R276"/>
  <c r="P276"/>
  <c r="BI272"/>
  <c r="BH272"/>
  <c r="BG272"/>
  <c r="BF272"/>
  <c r="T272"/>
  <c r="R272"/>
  <c r="P272"/>
  <c r="BI268"/>
  <c r="BH268"/>
  <c r="BG268"/>
  <c r="BF268"/>
  <c r="T268"/>
  <c r="R268"/>
  <c r="P268"/>
  <c r="BI266"/>
  <c r="BH266"/>
  <c r="BG266"/>
  <c r="BF266"/>
  <c r="T266"/>
  <c r="R266"/>
  <c r="P266"/>
  <c r="BI263"/>
  <c r="BH263"/>
  <c r="BG263"/>
  <c r="BF263"/>
  <c r="T263"/>
  <c r="R263"/>
  <c r="P263"/>
  <c r="BI259"/>
  <c r="BH259"/>
  <c r="BG259"/>
  <c r="BF259"/>
  <c r="T259"/>
  <c r="R259"/>
  <c r="P259"/>
  <c r="BI256"/>
  <c r="BH256"/>
  <c r="BG256"/>
  <c r="BF256"/>
  <c r="T256"/>
  <c r="R256"/>
  <c r="P256"/>
  <c r="BI252"/>
  <c r="BH252"/>
  <c r="BG252"/>
  <c r="BF252"/>
  <c r="T252"/>
  <c r="R252"/>
  <c r="P252"/>
  <c r="BI247"/>
  <c r="BH247"/>
  <c r="BG247"/>
  <c r="BF247"/>
  <c r="T247"/>
  <c r="R247"/>
  <c r="P247"/>
  <c r="BI243"/>
  <c r="BH243"/>
  <c r="BG243"/>
  <c r="BF243"/>
  <c r="T243"/>
  <c r="R243"/>
  <c r="P243"/>
  <c r="BI238"/>
  <c r="BH238"/>
  <c r="BG238"/>
  <c r="BF238"/>
  <c r="T238"/>
  <c r="R238"/>
  <c r="P238"/>
  <c r="BI233"/>
  <c r="BH233"/>
  <c r="BG233"/>
  <c r="BF233"/>
  <c r="T233"/>
  <c r="T232"/>
  <c r="R233"/>
  <c r="R232"/>
  <c r="P233"/>
  <c r="P232"/>
  <c r="BI230"/>
  <c r="BH230"/>
  <c r="BG230"/>
  <c r="BF230"/>
  <c r="T230"/>
  <c r="R230"/>
  <c r="P230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198"/>
  <c r="BH198"/>
  <c r="BG198"/>
  <c r="BF198"/>
  <c r="T198"/>
  <c r="R198"/>
  <c r="P198"/>
  <c r="BI196"/>
  <c r="BH196"/>
  <c r="BG196"/>
  <c r="BF196"/>
  <c r="T196"/>
  <c r="R196"/>
  <c r="P196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53"/>
  <c r="BH153"/>
  <c r="BG153"/>
  <c r="BF153"/>
  <c r="T153"/>
  <c r="R153"/>
  <c r="P153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9"/>
  <c r="BH139"/>
  <c r="BG139"/>
  <c r="BF139"/>
  <c r="T139"/>
  <c r="R139"/>
  <c r="P139"/>
  <c r="BI132"/>
  <c r="BH132"/>
  <c r="BG132"/>
  <c r="BF132"/>
  <c r="T132"/>
  <c r="R132"/>
  <c r="P132"/>
  <c r="BI128"/>
  <c r="BH128"/>
  <c r="BG128"/>
  <c r="BF128"/>
  <c r="T128"/>
  <c r="R128"/>
  <c r="P128"/>
  <c r="J121"/>
  <c r="F121"/>
  <c r="F119"/>
  <c r="E117"/>
  <c r="J91"/>
  <c r="F91"/>
  <c r="F89"/>
  <c r="E87"/>
  <c r="J24"/>
  <c r="E24"/>
  <c r="J92"/>
  <c r="J23"/>
  <c r="J18"/>
  <c r="E18"/>
  <c r="F122"/>
  <c r="J17"/>
  <c r="J12"/>
  <c r="J119"/>
  <c r="E7"/>
  <c r="E115"/>
  <c i="2" r="J37"/>
  <c r="J36"/>
  <c i="1" r="AY95"/>
  <c i="2" r="J35"/>
  <c i="1" r="AX95"/>
  <c i="2" r="BI418"/>
  <c r="BH418"/>
  <c r="BG418"/>
  <c r="BF418"/>
  <c r="T418"/>
  <c r="R418"/>
  <c r="P418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08"/>
  <c r="BH408"/>
  <c r="BG408"/>
  <c r="BF408"/>
  <c r="T408"/>
  <c r="R408"/>
  <c r="P408"/>
  <c r="BI406"/>
  <c r="BH406"/>
  <c r="BG406"/>
  <c r="BF406"/>
  <c r="T406"/>
  <c r="R406"/>
  <c r="P406"/>
  <c r="BI403"/>
  <c r="BH403"/>
  <c r="BG403"/>
  <c r="BF403"/>
  <c r="T403"/>
  <c r="R403"/>
  <c r="P403"/>
  <c r="BI401"/>
  <c r="BH401"/>
  <c r="BG401"/>
  <c r="BF401"/>
  <c r="T401"/>
  <c r="R401"/>
  <c r="P401"/>
  <c r="BI388"/>
  <c r="BH388"/>
  <c r="BG388"/>
  <c r="BF388"/>
  <c r="T388"/>
  <c r="R388"/>
  <c r="P388"/>
  <c r="BI384"/>
  <c r="BH384"/>
  <c r="BG384"/>
  <c r="BF384"/>
  <c r="T384"/>
  <c r="T383"/>
  <c r="R384"/>
  <c r="R383"/>
  <c r="P384"/>
  <c r="P383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70"/>
  <c r="BH370"/>
  <c r="BG370"/>
  <c r="BF370"/>
  <c r="T370"/>
  <c r="R370"/>
  <c r="P370"/>
  <c r="BI367"/>
  <c r="BH367"/>
  <c r="BG367"/>
  <c r="BF367"/>
  <c r="T367"/>
  <c r="R367"/>
  <c r="P367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5"/>
  <c r="BH355"/>
  <c r="BG355"/>
  <c r="BF355"/>
  <c r="T355"/>
  <c r="R355"/>
  <c r="P355"/>
  <c r="BI351"/>
  <c r="BH351"/>
  <c r="BG351"/>
  <c r="BF351"/>
  <c r="T351"/>
  <c r="R351"/>
  <c r="P351"/>
  <c r="BI349"/>
  <c r="BH349"/>
  <c r="BG349"/>
  <c r="BF349"/>
  <c r="T349"/>
  <c r="R349"/>
  <c r="P349"/>
  <c r="BI345"/>
  <c r="BH345"/>
  <c r="BG345"/>
  <c r="BF345"/>
  <c r="T345"/>
  <c r="R345"/>
  <c r="P345"/>
  <c r="BI340"/>
  <c r="BH340"/>
  <c r="BG340"/>
  <c r="BF340"/>
  <c r="T340"/>
  <c r="R340"/>
  <c r="P340"/>
  <c r="BI338"/>
  <c r="BH338"/>
  <c r="BG338"/>
  <c r="BF338"/>
  <c r="T338"/>
  <c r="R338"/>
  <c r="P338"/>
  <c r="BI325"/>
  <c r="BH325"/>
  <c r="BG325"/>
  <c r="BF325"/>
  <c r="T325"/>
  <c r="R325"/>
  <c r="P325"/>
  <c r="BI312"/>
  <c r="BH312"/>
  <c r="BG312"/>
  <c r="BF312"/>
  <c r="T312"/>
  <c r="R312"/>
  <c r="P312"/>
  <c r="BI311"/>
  <c r="BH311"/>
  <c r="BG311"/>
  <c r="BF311"/>
  <c r="T311"/>
  <c r="R311"/>
  <c r="P311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1"/>
  <c r="BH301"/>
  <c r="BG301"/>
  <c r="BF301"/>
  <c r="T301"/>
  <c r="R301"/>
  <c r="P301"/>
  <c r="BI296"/>
  <c r="BH296"/>
  <c r="BG296"/>
  <c r="BF296"/>
  <c r="T296"/>
  <c r="R296"/>
  <c r="P296"/>
  <c r="BI293"/>
  <c r="BH293"/>
  <c r="BG293"/>
  <c r="BF293"/>
  <c r="T293"/>
  <c r="R293"/>
  <c r="P293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R277"/>
  <c r="P277"/>
  <c r="BI272"/>
  <c r="BH272"/>
  <c r="BG272"/>
  <c r="BF272"/>
  <c r="T272"/>
  <c r="R272"/>
  <c r="P272"/>
  <c r="BI267"/>
  <c r="BH267"/>
  <c r="BG267"/>
  <c r="BF267"/>
  <c r="T267"/>
  <c r="R267"/>
  <c r="P267"/>
  <c r="BI263"/>
  <c r="BH263"/>
  <c r="BG263"/>
  <c r="BF263"/>
  <c r="T263"/>
  <c r="R263"/>
  <c r="P263"/>
  <c r="BI250"/>
  <c r="BH250"/>
  <c r="BG250"/>
  <c r="BF250"/>
  <c r="T250"/>
  <c r="R250"/>
  <c r="P250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2"/>
  <c r="BH232"/>
  <c r="BG232"/>
  <c r="BF232"/>
  <c r="T232"/>
  <c r="R232"/>
  <c r="P232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3"/>
  <c r="BH193"/>
  <c r="BG193"/>
  <c r="BF193"/>
  <c r="T193"/>
  <c r="R193"/>
  <c r="P193"/>
  <c r="BI190"/>
  <c r="BH190"/>
  <c r="BG190"/>
  <c r="BF190"/>
  <c r="T190"/>
  <c r="R190"/>
  <c r="P190"/>
  <c r="BI176"/>
  <c r="BH176"/>
  <c r="BG176"/>
  <c r="BF176"/>
  <c r="T176"/>
  <c r="R176"/>
  <c r="P176"/>
  <c r="BI158"/>
  <c r="BH158"/>
  <c r="BG158"/>
  <c r="BF158"/>
  <c r="T158"/>
  <c r="R158"/>
  <c r="P158"/>
  <c r="BI155"/>
  <c r="BH155"/>
  <c r="BG155"/>
  <c r="BF155"/>
  <c r="T155"/>
  <c r="R155"/>
  <c r="P155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J122"/>
  <c r="F122"/>
  <c r="F120"/>
  <c r="E118"/>
  <c r="J91"/>
  <c r="F91"/>
  <c r="F89"/>
  <c r="E87"/>
  <c r="J24"/>
  <c r="E24"/>
  <c r="J123"/>
  <c r="J23"/>
  <c r="J18"/>
  <c r="E18"/>
  <c r="F123"/>
  <c r="J17"/>
  <c r="J12"/>
  <c r="J120"/>
  <c r="E7"/>
  <c r="E116"/>
  <c i="1" r="L90"/>
  <c r="AM90"/>
  <c r="AM89"/>
  <c r="L89"/>
  <c r="AM87"/>
  <c r="L87"/>
  <c r="L85"/>
  <c r="L84"/>
  <c i="2" r="BK412"/>
  <c r="BK384"/>
  <c r="BK367"/>
  <c r="J355"/>
  <c r="BK306"/>
  <c r="J280"/>
  <c r="BK238"/>
  <c r="J190"/>
  <c r="BK417"/>
  <c r="J412"/>
  <c r="BK406"/>
  <c r="J374"/>
  <c r="J351"/>
  <c r="BK325"/>
  <c r="BK236"/>
  <c r="BK203"/>
  <c r="J129"/>
  <c r="J417"/>
  <c r="J415"/>
  <c r="BK413"/>
  <c r="J408"/>
  <c r="J403"/>
  <c r="J380"/>
  <c r="J345"/>
  <c r="BK296"/>
  <c r="J272"/>
  <c r="J212"/>
  <c r="BK370"/>
  <c r="J359"/>
  <c r="J312"/>
  <c r="J283"/>
  <c r="BK250"/>
  <c r="BK212"/>
  <c r="J367"/>
  <c r="J311"/>
  <c r="BK289"/>
  <c r="BK232"/>
  <c r="BK205"/>
  <c r="J176"/>
  <c r="BK129"/>
  <c r="J370"/>
  <c r="BK307"/>
  <c r="BK280"/>
  <c r="J207"/>
  <c r="J158"/>
  <c i="3" r="J322"/>
  <c r="J306"/>
  <c r="J288"/>
  <c r="BK272"/>
  <c r="J211"/>
  <c r="J176"/>
  <c r="J314"/>
  <c r="BK300"/>
  <c r="BK276"/>
  <c r="BK263"/>
  <c r="BK223"/>
  <c r="J198"/>
  <c r="BK323"/>
  <c r="J303"/>
  <c r="BK295"/>
  <c r="J256"/>
  <c r="J230"/>
  <c r="J220"/>
  <c r="BK178"/>
  <c r="J165"/>
  <c r="BK142"/>
  <c r="J324"/>
  <c r="BK318"/>
  <c r="BK314"/>
  <c r="J266"/>
  <c r="J247"/>
  <c r="BK211"/>
  <c r="BK192"/>
  <c r="BK168"/>
  <c r="J139"/>
  <c r="BK319"/>
  <c r="BK290"/>
  <c r="BK252"/>
  <c r="J204"/>
  <c r="J181"/>
  <c r="J142"/>
  <c r="J317"/>
  <c r="J263"/>
  <c r="BK222"/>
  <c r="BK181"/>
  <c r="BK153"/>
  <c i="4" r="J314"/>
  <c r="BK292"/>
  <c r="BK251"/>
  <c r="J212"/>
  <c r="J194"/>
  <c r="J184"/>
  <c r="J163"/>
  <c r="BK311"/>
  <c r="J308"/>
  <c r="BK296"/>
  <c r="BK284"/>
  <c r="J244"/>
  <c r="BK215"/>
  <c r="BK184"/>
  <c r="J168"/>
  <c r="J142"/>
  <c r="J284"/>
  <c r="BK239"/>
  <c r="BK218"/>
  <c r="J196"/>
  <c r="BK175"/>
  <c r="BK160"/>
  <c r="BK135"/>
  <c r="BK271"/>
  <c r="BK212"/>
  <c r="J160"/>
  <c r="BK131"/>
  <c r="BK307"/>
  <c r="J275"/>
  <c r="J255"/>
  <c r="J235"/>
  <c r="BK194"/>
  <c r="BK314"/>
  <c r="J304"/>
  <c r="J290"/>
  <c r="J248"/>
  <c r="BK216"/>
  <c r="BK199"/>
  <c r="BK170"/>
  <c r="BK142"/>
  <c i="5" r="J159"/>
  <c r="J153"/>
  <c r="BK144"/>
  <c r="J135"/>
  <c r="J163"/>
  <c r="BK146"/>
  <c r="BK140"/>
  <c r="J162"/>
  <c r="J154"/>
  <c r="BK149"/>
  <c r="BK139"/>
  <c r="BK127"/>
  <c r="BK121"/>
  <c r="J144"/>
  <c r="BK135"/>
  <c r="BK162"/>
  <c r="BK154"/>
  <c r="J145"/>
  <c r="BK125"/>
  <c r="J156"/>
  <c r="J146"/>
  <c r="J131"/>
  <c i="6" r="BK157"/>
  <c r="J150"/>
  <c r="BK143"/>
  <c r="J135"/>
  <c r="BK124"/>
  <c r="J155"/>
  <c r="BK149"/>
  <c r="J138"/>
  <c r="BK156"/>
  <c r="BK150"/>
  <c r="J140"/>
  <c r="J129"/>
  <c r="BK155"/>
  <c r="J145"/>
  <c r="J137"/>
  <c r="J130"/>
  <c r="J157"/>
  <c r="BK144"/>
  <c r="J134"/>
  <c r="BK126"/>
  <c r="J154"/>
  <c r="BK129"/>
  <c r="J123"/>
  <c i="7" r="BK158"/>
  <c r="J152"/>
  <c r="J149"/>
  <c r="BK140"/>
  <c r="J159"/>
  <c r="J144"/>
  <c r="J132"/>
  <c r="J125"/>
  <c r="BK121"/>
  <c r="J148"/>
  <c r="BK143"/>
  <c r="J139"/>
  <c r="BK132"/>
  <c r="BK127"/>
  <c r="BK122"/>
  <c r="J162"/>
  <c r="BK149"/>
  <c r="J140"/>
  <c r="BK130"/>
  <c r="BK125"/>
  <c r="BK156"/>
  <c r="BK151"/>
  <c r="J143"/>
  <c r="J130"/>
  <c r="BK162"/>
  <c r="J145"/>
  <c r="J142"/>
  <c r="BK123"/>
  <c i="8" r="BK146"/>
  <c r="BK142"/>
  <c r="J131"/>
  <c r="BK126"/>
  <c r="BK152"/>
  <c r="J142"/>
  <c r="BK138"/>
  <c r="BK123"/>
  <c r="BK139"/>
  <c r="J122"/>
  <c r="J149"/>
  <c r="BK141"/>
  <c r="J128"/>
  <c r="J152"/>
  <c r="BK143"/>
  <c r="J151"/>
  <c r="J139"/>
  <c r="BK134"/>
  <c r="BK130"/>
  <c i="2" r="J413"/>
  <c r="J388"/>
  <c r="J377"/>
  <c r="BK361"/>
  <c r="BK338"/>
  <c r="BK311"/>
  <c r="J305"/>
  <c r="BK272"/>
  <c r="J203"/>
  <c r="BK139"/>
  <c r="J416"/>
  <c r="J414"/>
  <c r="BK403"/>
  <c r="BK377"/>
  <c r="BK340"/>
  <c r="J296"/>
  <c r="J234"/>
  <c r="BK193"/>
  <c i="1" r="AS94"/>
  <c i="2" r="J349"/>
  <c r="BK301"/>
  <c r="J250"/>
  <c r="BK210"/>
  <c r="J384"/>
  <c r="J361"/>
  <c r="J306"/>
  <c r="J277"/>
  <c r="J236"/>
  <c r="BK176"/>
  <c r="BK132"/>
  <c r="BK355"/>
  <c r="J307"/>
  <c r="BK267"/>
  <c r="BK235"/>
  <c r="J210"/>
  <c r="J198"/>
  <c r="BK190"/>
  <c r="J136"/>
  <c r="J340"/>
  <c r="J286"/>
  <c r="J238"/>
  <c r="J200"/>
  <c r="BK136"/>
  <c i="3" r="J321"/>
  <c r="J302"/>
  <c r="BK268"/>
  <c r="BK259"/>
  <c r="BK256"/>
  <c r="BK247"/>
  <c r="BK230"/>
  <c r="BK224"/>
  <c r="BK198"/>
  <c r="BK189"/>
  <c r="J318"/>
  <c r="BK303"/>
  <c r="BK292"/>
  <c r="BK266"/>
  <c r="BK226"/>
  <c r="J207"/>
  <c r="BK324"/>
  <c r="J320"/>
  <c r="J290"/>
  <c r="J259"/>
  <c r="BK233"/>
  <c r="J209"/>
  <c r="BK196"/>
  <c r="BK171"/>
  <c r="BK146"/>
  <c r="J128"/>
  <c r="BK302"/>
  <c r="J284"/>
  <c r="J223"/>
  <c r="BK207"/>
  <c r="BK187"/>
  <c r="J153"/>
  <c r="BK321"/>
  <c r="BK306"/>
  <c r="J293"/>
  <c r="BK284"/>
  <c r="J226"/>
  <c r="J189"/>
  <c r="BK165"/>
  <c r="BK132"/>
  <c r="J295"/>
  <c r="J238"/>
  <c r="BK209"/>
  <c r="J171"/>
  <c r="BK150"/>
  <c i="4" r="BK309"/>
  <c r="BK275"/>
  <c r="J222"/>
  <c r="BK196"/>
  <c r="J188"/>
  <c r="BK179"/>
  <c r="J312"/>
  <c r="J309"/>
  <c r="J298"/>
  <c r="J286"/>
  <c r="BK263"/>
  <c r="BK230"/>
  <c r="J214"/>
  <c r="J173"/>
  <c r="BK312"/>
  <c r="BK298"/>
  <c r="BK255"/>
  <c r="BK225"/>
  <c r="BK214"/>
  <c r="J181"/>
  <c r="BK163"/>
  <c r="BK137"/>
  <c r="BK290"/>
  <c r="J251"/>
  <c r="BK188"/>
  <c r="J137"/>
  <c r="J128"/>
  <c r="J293"/>
  <c r="BK267"/>
  <c r="BK248"/>
  <c r="BK222"/>
  <c r="BK157"/>
  <c r="J310"/>
  <c r="J292"/>
  <c r="J259"/>
  <c r="J230"/>
  <c r="BK203"/>
  <c r="J179"/>
  <c r="BK173"/>
  <c r="BK128"/>
  <c i="5" r="J158"/>
  <c r="J150"/>
  <c r="BK141"/>
  <c r="BK164"/>
  <c r="J160"/>
  <c r="BK142"/>
  <c r="BK133"/>
  <c r="J161"/>
  <c r="BK153"/>
  <c r="BK147"/>
  <c r="J137"/>
  <c r="J123"/>
  <c r="BK159"/>
  <c r="BK152"/>
  <c r="J141"/>
  <c r="J121"/>
  <c r="BK160"/>
  <c r="BK150"/>
  <c r="BK143"/>
  <c r="J127"/>
  <c r="BK157"/>
  <c r="J149"/>
  <c r="J139"/>
  <c i="6" r="BK154"/>
  <c r="J147"/>
  <c r="J139"/>
  <c r="BK130"/>
  <c r="J156"/>
  <c r="BK151"/>
  <c r="J143"/>
  <c r="BK133"/>
  <c r="BK152"/>
  <c r="J146"/>
  <c r="BK138"/>
  <c r="BK128"/>
  <c r="J152"/>
  <c r="BK142"/>
  <c r="BK134"/>
  <c r="BK127"/>
  <c r="BK145"/>
  <c r="BK135"/>
  <c r="J128"/>
  <c r="BK123"/>
  <c r="BK139"/>
  <c r="J124"/>
  <c i="7" r="BK160"/>
  <c r="BK154"/>
  <c r="J150"/>
  <c r="BK145"/>
  <c r="BK126"/>
  <c r="BK153"/>
  <c r="BK139"/>
  <c r="J127"/>
  <c r="J122"/>
  <c r="BK155"/>
  <c r="BK146"/>
  <c r="J136"/>
  <c r="J131"/>
  <c r="J121"/>
  <c r="BK161"/>
  <c r="J155"/>
  <c r="BK136"/>
  <c r="J129"/>
  <c r="BK163"/>
  <c r="J154"/>
  <c r="J146"/>
  <c r="J141"/>
  <c r="BK131"/>
  <c r="J126"/>
  <c r="J156"/>
  <c r="J138"/>
  <c i="8" r="BK151"/>
  <c r="BK145"/>
  <c r="BK136"/>
  <c r="J130"/>
  <c r="J123"/>
  <c r="BK150"/>
  <c r="BK140"/>
  <c r="BK133"/>
  <c r="J148"/>
  <c r="J140"/>
  <c r="J132"/>
  <c r="BK153"/>
  <c r="J146"/>
  <c r="BK135"/>
  <c r="J124"/>
  <c r="J150"/>
  <c r="J133"/>
  <c r="J145"/>
  <c r="J141"/>
  <c r="J136"/>
  <c r="BK124"/>
  <c i="2" r="BK408"/>
  <c r="J401"/>
  <c r="BK380"/>
  <c r="BK363"/>
  <c r="BK345"/>
  <c r="J325"/>
  <c r="J289"/>
  <c r="BK277"/>
  <c r="J214"/>
  <c r="BK158"/>
  <c r="BK418"/>
  <c r="BK415"/>
  <c r="BK411"/>
  <c r="BK401"/>
  <c r="BK359"/>
  <c r="J338"/>
  <c r="BK286"/>
  <c r="J232"/>
  <c r="J139"/>
  <c r="J418"/>
  <c r="BK416"/>
  <c r="BK414"/>
  <c r="J411"/>
  <c r="J406"/>
  <c r="BK388"/>
  <c r="BK374"/>
  <c r="BK305"/>
  <c r="BK283"/>
  <c r="BK234"/>
  <c r="BK207"/>
  <c r="J363"/>
  <c r="BK349"/>
  <c r="J301"/>
  <c r="J267"/>
  <c r="J235"/>
  <c r="J155"/>
  <c r="BK312"/>
  <c r="BK293"/>
  <c r="BK263"/>
  <c r="BK214"/>
  <c r="BK200"/>
  <c r="J193"/>
  <c r="BK155"/>
  <c r="BK351"/>
  <c r="J293"/>
  <c r="J263"/>
  <c r="J205"/>
  <c r="BK198"/>
  <c r="J132"/>
  <c i="3" r="BK308"/>
  <c r="BK293"/>
  <c r="J279"/>
  <c r="J222"/>
  <c r="J196"/>
  <c r="J132"/>
  <c r="J308"/>
  <c r="BK296"/>
  <c r="J272"/>
  <c r="BK243"/>
  <c r="BK220"/>
  <c r="J183"/>
  <c r="BK322"/>
  <c r="J296"/>
  <c r="BK279"/>
  <c r="BK238"/>
  <c r="J224"/>
  <c r="J202"/>
  <c r="BK183"/>
  <c r="J168"/>
  <c r="BK139"/>
  <c r="J323"/>
  <c r="BK317"/>
  <c r="BK288"/>
  <c r="J252"/>
  <c r="J243"/>
  <c r="BK202"/>
  <c r="J178"/>
  <c r="J150"/>
  <c r="BK320"/>
  <c r="J300"/>
  <c r="J292"/>
  <c r="J233"/>
  <c r="J192"/>
  <c r="J187"/>
  <c r="J146"/>
  <c r="J319"/>
  <c r="J276"/>
  <c r="J268"/>
  <c r="BK204"/>
  <c r="BK176"/>
  <c r="BK128"/>
  <c i="4" r="J307"/>
  <c r="J263"/>
  <c r="J239"/>
  <c r="J203"/>
  <c r="BK190"/>
  <c r="BK181"/>
  <c r="BK313"/>
  <c r="BK310"/>
  <c r="BK304"/>
  <c r="BK293"/>
  <c r="J280"/>
  <c r="J225"/>
  <c r="J201"/>
  <c r="BK145"/>
  <c r="J311"/>
  <c r="J271"/>
  <c r="BK235"/>
  <c r="J216"/>
  <c r="J199"/>
  <c r="J170"/>
  <c r="J145"/>
  <c r="BK308"/>
  <c r="J267"/>
  <c r="J190"/>
  <c r="J157"/>
  <c r="J313"/>
  <c r="BK280"/>
  <c r="BK259"/>
  <c r="BK244"/>
  <c r="J215"/>
  <c r="J131"/>
  <c r="J296"/>
  <c r="BK286"/>
  <c r="J218"/>
  <c r="BK201"/>
  <c r="J175"/>
  <c r="BK168"/>
  <c r="J135"/>
  <c i="5" r="BK155"/>
  <c r="J151"/>
  <c r="J143"/>
  <c r="J125"/>
  <c r="BK161"/>
  <c r="J157"/>
  <c r="BK137"/>
  <c r="J155"/>
  <c r="J152"/>
  <c r="BK145"/>
  <c r="BK129"/>
  <c r="J164"/>
  <c r="BK163"/>
  <c r="BK156"/>
  <c r="J142"/>
  <c r="J133"/>
  <c r="BK158"/>
  <c r="J147"/>
  <c r="BK131"/>
  <c r="BK123"/>
  <c r="BK151"/>
  <c r="J140"/>
  <c r="J129"/>
  <c i="6" r="J151"/>
  <c r="J148"/>
  <c r="BK146"/>
  <c r="J136"/>
  <c r="J127"/>
  <c r="J153"/>
  <c r="J142"/>
  <c r="J132"/>
  <c r="BK153"/>
  <c r="BK147"/>
  <c r="BK137"/>
  <c r="J125"/>
  <c r="J144"/>
  <c r="BK136"/>
  <c r="BK132"/>
  <c r="J149"/>
  <c r="BK140"/>
  <c r="J133"/>
  <c r="BK125"/>
  <c r="BK148"/>
  <c r="J126"/>
  <c i="7" r="J161"/>
  <c r="BK157"/>
  <c r="J151"/>
  <c r="BK141"/>
  <c r="BK124"/>
  <c r="BK148"/>
  <c r="J134"/>
  <c r="J123"/>
  <c r="J158"/>
  <c r="BK150"/>
  <c r="BK142"/>
  <c r="BK134"/>
  <c r="BK133"/>
  <c r="J124"/>
  <c r="J163"/>
  <c r="J160"/>
  <c r="J133"/>
  <c r="BK128"/>
  <c r="BK159"/>
  <c r="BK152"/>
  <c r="BK144"/>
  <c r="BK138"/>
  <c r="J128"/>
  <c r="J157"/>
  <c r="J153"/>
  <c r="BK129"/>
  <c i="8" r="BK149"/>
  <c r="J144"/>
  <c r="J135"/>
  <c r="BK129"/>
  <c r="J153"/>
  <c r="BK148"/>
  <c r="J134"/>
  <c r="BK122"/>
  <c r="BK147"/>
  <c r="BK128"/>
  <c r="BK121"/>
  <c r="J143"/>
  <c r="BK131"/>
  <c r="J126"/>
  <c r="J147"/>
  <c r="J129"/>
  <c r="BK144"/>
  <c r="J138"/>
  <c r="BK132"/>
  <c r="J121"/>
  <c i="2" l="1" r="R128"/>
  <c r="P237"/>
  <c r="BK266"/>
  <c r="J266"/>
  <c r="J100"/>
  <c r="T266"/>
  <c r="P300"/>
  <c r="T300"/>
  <c r="P366"/>
  <c r="T366"/>
  <c r="P387"/>
  <c r="P386"/>
  <c r="T387"/>
  <c r="T386"/>
  <c r="P410"/>
  <c r="T410"/>
  <c i="3" r="P127"/>
  <c r="R127"/>
  <c r="R126"/>
  <c r="R125"/>
  <c r="BK225"/>
  <c r="J225"/>
  <c r="J99"/>
  <c r="R225"/>
  <c r="P237"/>
  <c r="R237"/>
  <c r="BK283"/>
  <c r="J283"/>
  <c r="J102"/>
  <c r="R283"/>
  <c r="BK316"/>
  <c r="J316"/>
  <c r="J105"/>
  <c r="R316"/>
  <c i="4" r="BK127"/>
  <c r="R127"/>
  <c r="BK217"/>
  <c r="J217"/>
  <c r="J99"/>
  <c r="R217"/>
  <c r="P229"/>
  <c r="T229"/>
  <c r="P279"/>
  <c r="R279"/>
  <c r="BK306"/>
  <c r="J306"/>
  <c r="J105"/>
  <c r="T306"/>
  <c i="5" r="T148"/>
  <c i="6" r="BK122"/>
  <c r="J122"/>
  <c r="J98"/>
  <c r="BK131"/>
  <c r="J131"/>
  <c r="J99"/>
  <c r="R141"/>
  <c i="7" r="R120"/>
  <c r="T137"/>
  <c r="T147"/>
  <c i="8" r="R120"/>
  <c i="2" r="P128"/>
  <c r="BK237"/>
  <c r="J237"/>
  <c r="J99"/>
  <c r="R237"/>
  <c r="R266"/>
  <c i="5" r="R120"/>
  <c r="R138"/>
  <c r="T138"/>
  <c i="6" r="P131"/>
  <c r="T141"/>
  <c i="7" r="P120"/>
  <c r="P137"/>
  <c r="BK147"/>
  <c r="J147"/>
  <c r="J99"/>
  <c i="8" r="T120"/>
  <c i="5" r="BK120"/>
  <c r="J120"/>
  <c r="J97"/>
  <c r="BK138"/>
  <c r="J138"/>
  <c r="J98"/>
  <c r="P148"/>
  <c i="6" r="R122"/>
  <c r="T131"/>
  <c i="5" r="P120"/>
  <c r="P119"/>
  <c i="1" r="AU98"/>
  <c i="5" r="P138"/>
  <c r="BK148"/>
  <c r="J148"/>
  <c r="J99"/>
  <c i="6" r="P122"/>
  <c r="R131"/>
  <c r="P141"/>
  <c i="7" r="BK120"/>
  <c r="J120"/>
  <c r="J97"/>
  <c r="BK137"/>
  <c r="J137"/>
  <c r="J98"/>
  <c r="P147"/>
  <c i="2" r="BK128"/>
  <c r="T128"/>
  <c r="T127"/>
  <c r="T126"/>
  <c r="T237"/>
  <c r="P266"/>
  <c r="BK300"/>
  <c r="J300"/>
  <c r="J101"/>
  <c r="R300"/>
  <c r="BK366"/>
  <c r="J366"/>
  <c r="J102"/>
  <c r="R366"/>
  <c r="BK387"/>
  <c r="J387"/>
  <c r="J105"/>
  <c r="R387"/>
  <c r="R386"/>
  <c r="BK410"/>
  <c r="J410"/>
  <c r="J106"/>
  <c r="R410"/>
  <c i="3" r="BK127"/>
  <c r="J127"/>
  <c r="J98"/>
  <c r="T127"/>
  <c r="T126"/>
  <c r="T125"/>
  <c r="P225"/>
  <c r="T225"/>
  <c r="BK237"/>
  <c r="J237"/>
  <c r="J101"/>
  <c r="T237"/>
  <c r="P283"/>
  <c r="T283"/>
  <c r="P316"/>
  <c r="T316"/>
  <c i="4" r="P127"/>
  <c r="P126"/>
  <c r="P125"/>
  <c i="1" r="AU97"/>
  <c i="4" r="T127"/>
  <c r="T126"/>
  <c r="T125"/>
  <c r="P217"/>
  <c r="T217"/>
  <c r="BK229"/>
  <c r="J229"/>
  <c r="J101"/>
  <c r="R229"/>
  <c r="BK279"/>
  <c r="J279"/>
  <c r="J102"/>
  <c r="T279"/>
  <c r="P306"/>
  <c r="R306"/>
  <c i="5" r="T120"/>
  <c r="T119"/>
  <c r="R148"/>
  <c i="6" r="T122"/>
  <c r="T120"/>
  <c r="BK141"/>
  <c r="J141"/>
  <c r="J100"/>
  <c i="7" r="T120"/>
  <c r="T119"/>
  <c r="R137"/>
  <c r="R147"/>
  <c i="8" r="BK120"/>
  <c r="P120"/>
  <c r="BK127"/>
  <c r="J127"/>
  <c r="J98"/>
  <c r="P127"/>
  <c r="R127"/>
  <c r="T127"/>
  <c r="BK137"/>
  <c r="J137"/>
  <c r="J99"/>
  <c r="P137"/>
  <c r="R137"/>
  <c r="T137"/>
  <c i="3" r="BK232"/>
  <c r="J232"/>
  <c r="J100"/>
  <c r="BK307"/>
  <c r="J307"/>
  <c r="J103"/>
  <c r="BK313"/>
  <c r="J313"/>
  <c r="J104"/>
  <c i="4" r="BK224"/>
  <c r="J224"/>
  <c r="J100"/>
  <c r="BK297"/>
  <c r="J297"/>
  <c r="J103"/>
  <c r="BK303"/>
  <c r="J303"/>
  <c r="J104"/>
  <c i="2" r="BK383"/>
  <c r="J383"/>
  <c r="J103"/>
  <c i="8" r="BE123"/>
  <c r="BE131"/>
  <c r="BE133"/>
  <c r="BE135"/>
  <c r="BE143"/>
  <c r="BE147"/>
  <c r="BE148"/>
  <c r="BE149"/>
  <c r="J116"/>
  <c r="BE128"/>
  <c r="BE138"/>
  <c r="BE142"/>
  <c r="BE144"/>
  <c i="7" r="BK119"/>
  <c r="J119"/>
  <c i="8" r="E109"/>
  <c r="F116"/>
  <c r="BE129"/>
  <c r="BE130"/>
  <c r="BE136"/>
  <c r="BE140"/>
  <c r="BE151"/>
  <c r="BE126"/>
  <c r="BE146"/>
  <c r="J113"/>
  <c r="BE121"/>
  <c r="BE145"/>
  <c r="BE152"/>
  <c r="BE153"/>
  <c r="BE122"/>
  <c r="BE124"/>
  <c r="BE132"/>
  <c r="BE134"/>
  <c r="BE139"/>
  <c r="BE141"/>
  <c r="BE150"/>
  <c i="7" r="J92"/>
  <c r="BE128"/>
  <c r="BE134"/>
  <c r="BE140"/>
  <c r="BE141"/>
  <c r="BE150"/>
  <c r="BE151"/>
  <c r="BE152"/>
  <c r="BE123"/>
  <c r="BE125"/>
  <c r="BE136"/>
  <c r="BE142"/>
  <c r="BE145"/>
  <c r="BE153"/>
  <c r="BE155"/>
  <c r="J89"/>
  <c r="F116"/>
  <c r="BE127"/>
  <c r="BE148"/>
  <c r="BE156"/>
  <c r="BE157"/>
  <c r="BE159"/>
  <c r="BE160"/>
  <c r="E109"/>
  <c r="BE129"/>
  <c r="BE149"/>
  <c i="6" r="BK120"/>
  <c r="J120"/>
  <c r="J96"/>
  <c i="7" r="BE124"/>
  <c r="BE126"/>
  <c r="BE131"/>
  <c r="BE133"/>
  <c r="BE138"/>
  <c r="BE146"/>
  <c r="BE154"/>
  <c r="BE158"/>
  <c r="BE161"/>
  <c r="BE163"/>
  <c r="BE121"/>
  <c r="BE122"/>
  <c r="BE130"/>
  <c r="BE132"/>
  <c r="BE139"/>
  <c r="BE143"/>
  <c r="BE144"/>
  <c r="BE162"/>
  <c i="6" r="BE128"/>
  <c r="BE135"/>
  <c r="BE145"/>
  <c r="BE146"/>
  <c r="BE152"/>
  <c r="F92"/>
  <c r="BE132"/>
  <c r="BE137"/>
  <c r="BE138"/>
  <c r="BE148"/>
  <c r="BE154"/>
  <c r="E85"/>
  <c r="J92"/>
  <c r="BE123"/>
  <c r="BE126"/>
  <c r="BE133"/>
  <c r="BE140"/>
  <c r="BE147"/>
  <c r="BE153"/>
  <c r="J114"/>
  <c r="BE127"/>
  <c r="BE136"/>
  <c r="BE139"/>
  <c r="BE149"/>
  <c r="BE151"/>
  <c r="BE155"/>
  <c r="BE157"/>
  <c i="5" r="BK119"/>
  <c r="J119"/>
  <c r="J96"/>
  <c i="6" r="BE124"/>
  <c r="BE130"/>
  <c r="BE134"/>
  <c r="BE143"/>
  <c r="BE144"/>
  <c r="BE150"/>
  <c r="BE125"/>
  <c r="BE129"/>
  <c r="BE142"/>
  <c r="BE156"/>
  <c i="4" r="J127"/>
  <c r="J98"/>
  <c i="5" r="E109"/>
  <c r="F116"/>
  <c r="BE127"/>
  <c r="BE137"/>
  <c r="BE143"/>
  <c r="BE145"/>
  <c r="BE150"/>
  <c r="BE155"/>
  <c r="BE159"/>
  <c r="BE161"/>
  <c r="BE121"/>
  <c r="BE129"/>
  <c r="BE133"/>
  <c r="BE135"/>
  <c r="BE142"/>
  <c r="BE144"/>
  <c r="BE149"/>
  <c r="BE152"/>
  <c r="BE153"/>
  <c r="BE140"/>
  <c r="BE154"/>
  <c r="BE157"/>
  <c r="BE158"/>
  <c r="BE146"/>
  <c r="BE151"/>
  <c r="BE162"/>
  <c r="BE164"/>
  <c r="J113"/>
  <c r="J116"/>
  <c r="BE125"/>
  <c r="BE131"/>
  <c r="BE139"/>
  <c r="BE141"/>
  <c r="BE156"/>
  <c r="BE123"/>
  <c r="BE147"/>
  <c r="BE160"/>
  <c r="BE163"/>
  <c i="4" r="BE131"/>
  <c r="BE137"/>
  <c r="BE163"/>
  <c r="BE225"/>
  <c r="BE275"/>
  <c r="BE284"/>
  <c r="BE309"/>
  <c r="F92"/>
  <c r="BE128"/>
  <c r="BE145"/>
  <c r="BE160"/>
  <c r="BE190"/>
  <c r="BE214"/>
  <c r="BE239"/>
  <c r="BE251"/>
  <c r="BE304"/>
  <c r="BE308"/>
  <c r="BE310"/>
  <c r="BE312"/>
  <c r="BE314"/>
  <c i="3" r="BK126"/>
  <c r="J126"/>
  <c r="J97"/>
  <c i="4" r="J89"/>
  <c r="BE135"/>
  <c r="BE179"/>
  <c r="BE184"/>
  <c r="BE203"/>
  <c r="BE218"/>
  <c r="BE244"/>
  <c r="BE248"/>
  <c r="BE263"/>
  <c r="BE280"/>
  <c r="BE286"/>
  <c r="BE298"/>
  <c r="J122"/>
  <c r="BE142"/>
  <c r="BE157"/>
  <c r="BE168"/>
  <c r="BE173"/>
  <c r="BE194"/>
  <c r="BE212"/>
  <c r="BE215"/>
  <c r="BE222"/>
  <c r="BE267"/>
  <c r="BE293"/>
  <c r="BE296"/>
  <c r="BE311"/>
  <c r="BE313"/>
  <c r="E115"/>
  <c r="BE170"/>
  <c r="BE181"/>
  <c r="BE188"/>
  <c r="BE196"/>
  <c r="BE199"/>
  <c r="BE255"/>
  <c r="BE259"/>
  <c r="BE290"/>
  <c r="BE292"/>
  <c r="BE307"/>
  <c r="BE175"/>
  <c r="BE201"/>
  <c r="BE216"/>
  <c r="BE230"/>
  <c r="BE235"/>
  <c r="BE271"/>
  <c i="2" r="J128"/>
  <c r="J98"/>
  <c i="3" r="E85"/>
  <c r="BE178"/>
  <c r="BE183"/>
  <c r="BE196"/>
  <c r="BE207"/>
  <c r="BE224"/>
  <c r="BE233"/>
  <c r="BE290"/>
  <c r="BE320"/>
  <c r="F92"/>
  <c r="BE128"/>
  <c r="BE139"/>
  <c r="BE150"/>
  <c r="BE171"/>
  <c r="BE202"/>
  <c r="BE256"/>
  <c r="BE259"/>
  <c r="BE272"/>
  <c r="BE288"/>
  <c r="BE295"/>
  <c r="BE296"/>
  <c r="BE314"/>
  <c i="2" r="BK386"/>
  <c r="J386"/>
  <c r="J104"/>
  <c i="3" r="J89"/>
  <c r="BE132"/>
  <c r="BE146"/>
  <c r="BE189"/>
  <c r="BE198"/>
  <c r="BE209"/>
  <c r="BE226"/>
  <c r="BE230"/>
  <c r="BE238"/>
  <c r="BE279"/>
  <c r="BE300"/>
  <c r="BE303"/>
  <c r="BE322"/>
  <c r="BE323"/>
  <c r="BE324"/>
  <c r="BE153"/>
  <c r="BE176"/>
  <c r="BE181"/>
  <c r="BE192"/>
  <c r="BE252"/>
  <c r="BE276"/>
  <c r="BE292"/>
  <c r="BE293"/>
  <c r="BE302"/>
  <c r="BE308"/>
  <c r="BE319"/>
  <c r="J122"/>
  <c r="BE187"/>
  <c r="BE204"/>
  <c r="BE211"/>
  <c r="BE222"/>
  <c r="BE247"/>
  <c r="BE268"/>
  <c r="BE306"/>
  <c r="BE321"/>
  <c r="BE142"/>
  <c r="BE165"/>
  <c r="BE168"/>
  <c r="BE220"/>
  <c r="BE223"/>
  <c r="BE243"/>
  <c r="BE263"/>
  <c r="BE266"/>
  <c r="BE284"/>
  <c r="BE317"/>
  <c r="BE318"/>
  <c i="2" r="J89"/>
  <c r="BE190"/>
  <c r="BE193"/>
  <c r="BE203"/>
  <c r="BE236"/>
  <c r="BE250"/>
  <c r="BE277"/>
  <c r="BE289"/>
  <c r="BE296"/>
  <c r="BE301"/>
  <c r="BE311"/>
  <c r="BE325"/>
  <c r="BE338"/>
  <c r="BE374"/>
  <c r="E85"/>
  <c r="F92"/>
  <c r="BE207"/>
  <c r="BE212"/>
  <c r="BE351"/>
  <c r="J92"/>
  <c r="BE129"/>
  <c r="BE139"/>
  <c r="BE158"/>
  <c r="BE210"/>
  <c r="BE234"/>
  <c r="BE238"/>
  <c r="BE272"/>
  <c r="BE280"/>
  <c r="BE305"/>
  <c r="BE312"/>
  <c r="BE340"/>
  <c r="BE367"/>
  <c r="BE380"/>
  <c r="BE232"/>
  <c r="BE235"/>
  <c r="BE263"/>
  <c r="BE306"/>
  <c r="BE363"/>
  <c r="BE408"/>
  <c r="BE414"/>
  <c r="BE416"/>
  <c r="BE418"/>
  <c r="BE132"/>
  <c r="BE136"/>
  <c r="BE198"/>
  <c r="BE200"/>
  <c r="BE205"/>
  <c r="BE214"/>
  <c r="BE283"/>
  <c r="BE293"/>
  <c r="BE345"/>
  <c r="BE349"/>
  <c r="BE355"/>
  <c r="BE361"/>
  <c r="BE370"/>
  <c r="BE377"/>
  <c r="BE401"/>
  <c r="BE403"/>
  <c r="BE411"/>
  <c r="BE413"/>
  <c r="BE415"/>
  <c r="BE417"/>
  <c r="BE155"/>
  <c r="BE176"/>
  <c r="BE267"/>
  <c r="BE286"/>
  <c r="BE307"/>
  <c r="BE359"/>
  <c r="BE384"/>
  <c r="BE388"/>
  <c r="BE406"/>
  <c r="BE412"/>
  <c r="F36"/>
  <c i="1" r="BC95"/>
  <c i="3" r="F37"/>
  <c i="1" r="BD96"/>
  <c i="5" r="J34"/>
  <c i="1" r="AW98"/>
  <c i="5" r="F36"/>
  <c i="1" r="BC98"/>
  <c i="6" r="F36"/>
  <c i="1" r="BC99"/>
  <c i="7" r="F37"/>
  <c i="1" r="BD100"/>
  <c i="8" r="F37"/>
  <c i="1" r="BD101"/>
  <c i="2" r="F37"/>
  <c i="1" r="BD95"/>
  <c i="4" r="F36"/>
  <c i="1" r="BC97"/>
  <c i="6" r="J34"/>
  <c i="1" r="AW99"/>
  <c i="7" r="F35"/>
  <c i="1" r="BB100"/>
  <c i="8" r="J34"/>
  <c i="1" r="AW101"/>
  <c i="2" r="J34"/>
  <c i="1" r="AW95"/>
  <c i="4" r="F35"/>
  <c i="1" r="BB97"/>
  <c i="5" r="F35"/>
  <c i="1" r="BB98"/>
  <c i="7" r="F36"/>
  <c i="1" r="BC100"/>
  <c i="8" r="F36"/>
  <c i="1" r="BC101"/>
  <c i="2" r="F35"/>
  <c i="1" r="BB95"/>
  <c i="4" r="F34"/>
  <c i="1" r="BA97"/>
  <c i="5" r="F34"/>
  <c i="1" r="BA98"/>
  <c i="6" r="F35"/>
  <c i="1" r="BB99"/>
  <c i="7" r="F34"/>
  <c i="1" r="BA100"/>
  <c i="8" r="F35"/>
  <c i="1" r="BB101"/>
  <c i="3" r="F34"/>
  <c i="1" r="BA96"/>
  <c i="3" r="F35"/>
  <c i="1" r="BB96"/>
  <c i="3" r="J34"/>
  <c i="1" r="AW96"/>
  <c i="3" r="F36"/>
  <c i="1" r="BC96"/>
  <c i="4" r="F37"/>
  <c i="1" r="BD97"/>
  <c i="5" r="F37"/>
  <c i="1" r="BD98"/>
  <c i="6" r="F37"/>
  <c i="1" r="BD99"/>
  <c i="8" r="F34"/>
  <c i="1" r="BA101"/>
  <c i="2" r="F34"/>
  <c i="1" r="BA95"/>
  <c i="4" r="J34"/>
  <c i="1" r="AW97"/>
  <c i="6" r="F34"/>
  <c i="1" r="BA99"/>
  <c i="7" r="J34"/>
  <c i="1" r="AW100"/>
  <c i="7" r="J30"/>
  <c i="8" l="1" r="P119"/>
  <c i="1" r="AU101"/>
  <c i="6" r="R120"/>
  <c i="5" r="R119"/>
  <c i="4" r="R126"/>
  <c r="R125"/>
  <c i="6" r="P120"/>
  <c i="1" r="AU99"/>
  <c i="7" r="P119"/>
  <c i="1" r="AU100"/>
  <c i="8" r="R119"/>
  <c i="3" r="P126"/>
  <c r="P125"/>
  <c i="1" r="AU96"/>
  <c i="8" r="T119"/>
  <c r="BK119"/>
  <c r="J119"/>
  <c r="J96"/>
  <c i="2" r="P127"/>
  <c r="P126"/>
  <c i="1" r="AU95"/>
  <c i="2" r="BK127"/>
  <c r="J127"/>
  <c r="J97"/>
  <c i="7" r="R119"/>
  <c i="4" r="BK126"/>
  <c r="J126"/>
  <c r="J97"/>
  <c i="2" r="R127"/>
  <c r="R126"/>
  <c i="8" r="J120"/>
  <c r="J97"/>
  <c i="1" r="AG100"/>
  <c i="7" r="J96"/>
  <c i="3" r="BK125"/>
  <c r="J125"/>
  <c i="2" r="BK126"/>
  <c r="J126"/>
  <c i="3" r="F33"/>
  <c i="1" r="AZ96"/>
  <c i="5" r="J30"/>
  <c i="1" r="AG98"/>
  <c i="6" r="J30"/>
  <c i="1" r="AG99"/>
  <c i="7" r="J33"/>
  <c i="1" r="AV100"/>
  <c r="AT100"/>
  <c r="AN100"/>
  <c r="BA94"/>
  <c r="AW94"/>
  <c r="AK30"/>
  <c i="2" r="F33"/>
  <c i="1" r="AZ95"/>
  <c i="6" r="F33"/>
  <c i="1" r="AZ99"/>
  <c i="8" r="F33"/>
  <c i="1" r="AZ101"/>
  <c i="3" r="J33"/>
  <c i="1" r="AV96"/>
  <c r="AT96"/>
  <c i="6" r="J33"/>
  <c i="1" r="AV99"/>
  <c r="AT99"/>
  <c r="BC94"/>
  <c r="AY94"/>
  <c r="BB94"/>
  <c r="AX94"/>
  <c i="3" r="J30"/>
  <c i="1" r="AG96"/>
  <c i="4" r="F33"/>
  <c i="1" r="AZ97"/>
  <c i="5" r="J33"/>
  <c i="1" r="AV98"/>
  <c r="AT98"/>
  <c i="8" r="J33"/>
  <c i="1" r="AV101"/>
  <c r="AT101"/>
  <c i="2" r="J33"/>
  <c i="1" r="AV95"/>
  <c r="AT95"/>
  <c i="7" r="F33"/>
  <c i="1" r="AZ100"/>
  <c i="4" r="J33"/>
  <c i="1" r="AV97"/>
  <c r="AT97"/>
  <c i="5" r="F33"/>
  <c i="1" r="AZ98"/>
  <c r="BD94"/>
  <c r="W33"/>
  <c i="2" r="J30"/>
  <c i="1" r="AG95"/>
  <c i="4" l="1" r="BK125"/>
  <c r="J125"/>
  <c r="J96"/>
  <c i="1" r="AN99"/>
  <c i="7" r="J39"/>
  <c i="1" r="AN98"/>
  <c i="6" r="J39"/>
  <c i="5" r="J39"/>
  <c i="1" r="AN96"/>
  <c i="3" r="J96"/>
  <c i="1" r="AN95"/>
  <c i="2" r="J96"/>
  <c i="3" r="J39"/>
  <c i="2" r="J39"/>
  <c i="1" r="AU94"/>
  <c i="8" r="J30"/>
  <c i="1" r="AG101"/>
  <c r="W32"/>
  <c r="AZ94"/>
  <c r="W29"/>
  <c r="W31"/>
  <c r="W30"/>
  <c i="8" l="1" r="J39"/>
  <c i="1" r="AN101"/>
  <c i="4" r="J30"/>
  <c i="1" r="AG97"/>
  <c r="AN97"/>
  <c r="AV94"/>
  <c r="AK29"/>
  <c i="4" l="1" r="J39"/>
  <c i="1" r="AG94"/>
  <c r="AK26"/>
  <c r="AT94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<sst xmlns="http://schemas.openxmlformats.org/spreadsheetml/2006/main">
  <si>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</si>
  <si>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</si>
  <si>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</si>
  <si>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</si>
  <si>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</si>
  <si>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{9d778fa9-a830-45b9-b951-28fc381ce77d}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</si>
  <si>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</si>
  <si>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</si>
  <si>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</si>
  <si>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</si>
  <si>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</si>
  <si>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</si>
  <si>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</si>
  <si>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</si>
  <si>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</si>
  <si>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</si>
  <si>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</si>
  <si>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polních cest, k.ú. Helvíkovice</t>
  </si>
  <si>
    <t>KSO:</t>
  </si>
  <si>
    <t>CC-CZ:</t>
  </si>
  <si>
    <t>Místo:</t>
  </si>
  <si>
    <t>Helvíkovice</t>
  </si>
  <si>
    <t>Datum:</t>
  </si>
  <si>
    <t>10. 9. 2021</t>
  </si>
  <si>
    <t>Zadavatel:</t>
  </si>
  <si>
    <t>IČ:</t>
  </si>
  <si>
    <t>Obec Helvíkovice, Helvíkovice 3, 564 01 Žamberk</t>
  </si>
  <si>
    <t>DIČ:</t>
  </si>
  <si>
    <t>Uchazeč:</t>
  </si>
  <si>
    <t>Vyplň údaj</t>
  </si>
  <si>
    <t>Projektant:</t>
  </si>
  <si>
    <t>Kamil Hronovský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</si>
  <si>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</si>
  <si>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</si>
  <si>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</si>
  <si>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</si>
  <si>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podmínky._x000d_
Výměry jsou digirálně odměřeny z výkresů.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</si>
  <si>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</si>
  <si>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</si>
  <si>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</si>
  <si>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</si>
  <si>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</si>
  <si>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</si>
  <si>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</si>
  <si>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</si>
  <si>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</si>
  <si>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</si>
  <si>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</si>
  <si>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</si>
  <si>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</si>
  <si>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</si>
  <si>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</si>
  <si>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</si>
  <si>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</si>
  <si>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</si>
  <si>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</si>
  <si>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</si>
  <si>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</si>
  <si>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</si>
  <si>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</si>
  <si>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</si>
  <si>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</si>
  <si>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</si>
  <si>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</si>
  <si>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</si>
  <si>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</si>
  <si>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</si>
  <si>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</si>
  <si>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</si>
  <si>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</si>
  <si>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</si>
  <si>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</si>
  <si>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</si>
  <si>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</si>
  <si>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</si>
  <si>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</si>
  <si>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</si>
  <si>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</si>
  <si>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</si>
  <si>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</si>
  <si>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</si>
  <si>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</si>
  <si>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</si>
  <si>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Polní cesta C 9</t>
  </si>
  <si>
    <t>STA</t>
  </si>
  <si>
    <t>1</t>
  </si>
  <si>
    <t>{c7a8a89b-984c-4d1d-94b6-532e51a9247b}</t>
  </si>
  <si>
    <t>2</t>
  </si>
  <si>
    <t>SO 102</t>
  </si>
  <si>
    <t>Polní cesta C21a</t>
  </si>
  <si>
    <t>{97737b71-c9bb-497e-8c10-dd4971438188}</t>
  </si>
  <si>
    <t>SO 103</t>
  </si>
  <si>
    <t>Polní cesta C22</t>
  </si>
  <si>
    <t>{d6f0ffea-6543-4aa5-b54a-8cf3b75a478d}</t>
  </si>
  <si>
    <t>SO 801</t>
  </si>
  <si>
    <t>Sadové úpravy cesta C9</t>
  </si>
  <si>
    <t>{5cfeee16-6b46-4659-b679-2463a3a3de5c}</t>
  </si>
  <si>
    <t>SO 802</t>
  </si>
  <si>
    <t>Sadové úpravy - Cesta C21a</t>
  </si>
  <si>
    <t>{9a0c61a5-b05d-476f-a167-c53bd4f28d4a}</t>
  </si>
  <si>
    <t>SO 803</t>
  </si>
  <si>
    <t>Sadové úpravy - Cesta C23</t>
  </si>
  <si>
    <t>{2a85f7a2-422d-444b-a9db-af2150141af9}</t>
  </si>
  <si>
    <t>SO 804</t>
  </si>
  <si>
    <t xml:space="preserve">Sadové úpravy  - Cesta IP10</t>
  </si>
  <si>
    <t>{5650fcd4-c507-4323-8268-d732ba2d9ef0}</t>
  </si>
  <si>
    <t>KRYCÍ LIST SOUPISU PRACÍ</t>
  </si>
  <si>
    <t>Objekt:</t>
  </si>
  <si>
    <t>SO 101 - Polní cesta C 9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</si>
  <si>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 Výměry jsou digirálně odměřeny z výkresů.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</si>
  <si>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</si>
  <si>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</si>
  <si>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</si>
  <si>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</si>
  <si>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</si>
  <si>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</si>
  <si>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  Zemní práce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</si>
  <si>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</si>
  <si>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</si>
  <si>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</si>
  <si>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</si>
  <si>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</si>
  <si>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</si>
  <si>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</si>
  <si>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</si>
  <si>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</si>
  <si>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</si>
  <si>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</si>
  <si>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</si>
  <si>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</si>
  <si>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</si>
  <si>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</si>
  <si>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</si>
  <si>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</si>
  <si>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</si>
  <si>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</si>
  <si>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</si>
  <si>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</si>
  <si>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</si>
  <si>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</si>
  <si>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</si>
  <si>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 xml:space="preserve">  Zemní práce</t>
  </si>
  <si>
    <t>K</t>
  </si>
  <si>
    <t>111301111</t>
  </si>
  <si>
    <t>Sejmutí drnu tl do 100 mm s přemístěním do 50 m nebo naložením na dopravní prostředek</t>
  </si>
  <si>
    <t>m2</t>
  </si>
  <si>
    <t>4</t>
  </si>
  <si>
    <t>-1733600354</t>
  </si>
  <si>
    <t>Online PSC</t>
  </si>
  <si>
    <t>https://podminky.urs.cz/item/CS_URS_2021_02/111301111</t>
  </si>
  <si>
    <t>VV</t>
  </si>
  <si>
    <t>110,760/0,1"viz výkresy PD přílohy C.1.1. - C.1.8"</t>
  </si>
  <si>
    <t>113154112</t>
  </si>
  <si>
    <t>Frézování živičného krytu tl 40 mm pruh š 0,5 m pl do 500 m2 bez překážek v trase</t>
  </si>
  <si>
    <t>1748302179</t>
  </si>
  <si>
    <t>https://podminky.urs.cz/item/CS_URS_2021_02/113154112</t>
  </si>
  <si>
    <t>1,9</t>
  </si>
  <si>
    <t>"viz výkresy PD přílohy C.1.1. - C.1.8"</t>
  </si>
  <si>
    <t>3</t>
  </si>
  <si>
    <t>113154113</t>
  </si>
  <si>
    <t>Frézování živičného krytu tl 50 mm pruh š 0,5 m pl do 500 m2 bez překážek v trase</t>
  </si>
  <si>
    <t>-2119682957</t>
  </si>
  <si>
    <t>https://podminky.urs.cz/item/CS_URS_2021_02/113154113</t>
  </si>
  <si>
    <t>3,8"viz výkresy PD přílohy C.1.1. - C.1.8"</t>
  </si>
  <si>
    <t>122151105</t>
  </si>
  <si>
    <t>Odkopávky a prokopávky nezapažené v hornině třídy těžitelnosti I skupiny 1 a 2 objem do 1000 m3 strojně</t>
  </si>
  <si>
    <t>m3</t>
  </si>
  <si>
    <t>-2031861799</t>
  </si>
  <si>
    <t>https://podminky.urs.cz/item/CS_URS_2021_02/122151105</t>
  </si>
  <si>
    <t>"výkop pro sanaci pouze dle lokálních podmínek"</t>
  </si>
  <si>
    <t>2175,01*0,3</t>
  </si>
  <si>
    <t>Mezisoučet</t>
  </si>
  <si>
    <t>"Propustek DN 600, km 0,52834"</t>
  </si>
  <si>
    <t>14*2,2</t>
  </si>
  <si>
    <t>"Propustek DN 600, km 0,30000"</t>
  </si>
  <si>
    <t>"Propustek DN 600, km 0,20960"</t>
  </si>
  <si>
    <t>Součet</t>
  </si>
  <si>
    <t>5</t>
  </si>
  <si>
    <t>129001101</t>
  </si>
  <si>
    <t>Příplatek za ztížení odkopávky nebo prokopávky v blízkosti inženýrských sítí</t>
  </si>
  <si>
    <t>-1585641701</t>
  </si>
  <si>
    <t>https://podminky.urs.cz/item/CS_URS_2021_02/129001101</t>
  </si>
  <si>
    <t>652,503*0,1 'Přepočtené koeficientem množství</t>
  </si>
  <si>
    <t>6</t>
  </si>
  <si>
    <t>162751117</t>
  </si>
  <si>
    <t>Vodorovné přemístění přes 9 000 do 10000 m výkopku/sypaniny z horniny třídy těžitelnosti I skupiny 1 až 3</t>
  </si>
  <si>
    <t>251514296</t>
  </si>
  <si>
    <t>https://podminky.urs.cz/item/CS_URS_2021_02/162751117</t>
  </si>
  <si>
    <t>553,8*0,2"travní drn odvoz na kompostování"</t>
  </si>
  <si>
    <t>7</t>
  </si>
  <si>
    <t>171101104</t>
  </si>
  <si>
    <t>Uložení sypaniny z hornin soudržných do násypů zhutněných do 102 % PS</t>
  </si>
  <si>
    <t>-121228798</t>
  </si>
  <si>
    <t>127,30</t>
  </si>
  <si>
    <t>14*1,23</t>
  </si>
  <si>
    <t>8</t>
  </si>
  <si>
    <t>M</t>
  </si>
  <si>
    <t>58331R00</t>
  </si>
  <si>
    <t xml:space="preserve">vhodný hutnitelný nenamrzavý násypový materiál </t>
  </si>
  <si>
    <t>t</t>
  </si>
  <si>
    <t>-1044726579</t>
  </si>
  <si>
    <t>P</t>
  </si>
  <si>
    <t>Poznámka k položce:_x000d_
Do násypů a do výměny podloží bude použit nakoupený materiál, dovoz z 15 km</t>
  </si>
  <si>
    <t>178,96*2 'Přepočtené koeficientem množství</t>
  </si>
  <si>
    <t>9</t>
  </si>
  <si>
    <t>171152111</t>
  </si>
  <si>
    <t>Uložení sypaniny z hornin nesoudržných a sypkých do násypů zhutněných v aktivní zóně silnic a dálnic</t>
  </si>
  <si>
    <t>40609869</t>
  </si>
  <si>
    <t>https://podminky.urs.cz/item/CS_URS_2021_02/171152111</t>
  </si>
  <si>
    <t>10</t>
  </si>
  <si>
    <t>58344229</t>
  </si>
  <si>
    <t>štěrkodrť frakce 0/125</t>
  </si>
  <si>
    <t>200035228</t>
  </si>
  <si>
    <t>652,503*2 'Přepočtené koeficientem množství</t>
  </si>
  <si>
    <t>11</t>
  </si>
  <si>
    <t>171201231</t>
  </si>
  <si>
    <t>Poplatek za uložení zeminy a kamení na recyklační skládce (skládkovné) kód odpadu 17 05 04</t>
  </si>
  <si>
    <t>-850589587</t>
  </si>
  <si>
    <t>https://podminky.urs.cz/item/CS_URS_2021_02/171201231</t>
  </si>
  <si>
    <t>744,903*1,8 'Přepočtené koeficientem množství</t>
  </si>
  <si>
    <t>12</t>
  </si>
  <si>
    <t>171251201</t>
  </si>
  <si>
    <t>Uložení sypaniny na skládky nebo meziskládky</t>
  </si>
  <si>
    <t>-1585418505</t>
  </si>
  <si>
    <t>https://podminky.urs.cz/item/CS_URS_2021_02/171251201</t>
  </si>
  <si>
    <t>13</t>
  </si>
  <si>
    <t>175101229</t>
  </si>
  <si>
    <t xml:space="preserve">Prosátí zeminy pro ohumusování </t>
  </si>
  <si>
    <t>-2066614626</t>
  </si>
  <si>
    <t>244,20"viz výkresy PD přílohy C.1.1. - C.1.8"</t>
  </si>
  <si>
    <t>14</t>
  </si>
  <si>
    <t>181151322</t>
  </si>
  <si>
    <t>Plošná úprava terénu přes 500 m2 zemina skupiny 1 až 4 nerovnosti přes 100 do 150 mm ve svahu přes 1:5 do 1:2</t>
  </si>
  <si>
    <t>-116055425</t>
  </si>
  <si>
    <t>https://podminky.urs.cz/item/CS_URS_2021_02/181151322</t>
  </si>
  <si>
    <t>"viz výkresy PD přílohy C.1.1. - C.1.8"1628</t>
  </si>
  <si>
    <t>181451132</t>
  </si>
  <si>
    <t>Založení parkového trávníku výsevem pl přes 1000 m2 ve svahu přes 1:5 do 1:2</t>
  </si>
  <si>
    <t>1091529247</t>
  </si>
  <si>
    <t>https://podminky.urs.cz/item/CS_URS_2021_02/181451132</t>
  </si>
  <si>
    <t>16</t>
  </si>
  <si>
    <t>00572410</t>
  </si>
  <si>
    <t>osivo směs travní parková</t>
  </si>
  <si>
    <t>kg</t>
  </si>
  <si>
    <t>-879188584</t>
  </si>
  <si>
    <t>1628*0,04 'Přepočtené koeficientem množství</t>
  </si>
  <si>
    <t>17</t>
  </si>
  <si>
    <t>181951112</t>
  </si>
  <si>
    <t>Úprava pláně v hornině třídy těžitelnosti I skupiny 1 až 3 se zhutněním strojně</t>
  </si>
  <si>
    <t>-1544455209</t>
  </si>
  <si>
    <t>https://podminky.urs.cz/item/CS_URS_2021_02/181951112</t>
  </si>
  <si>
    <t>2222,4</t>
  </si>
  <si>
    <t>2175,01</t>
  </si>
  <si>
    <t>14*1,11</t>
  </si>
  <si>
    <t>18</t>
  </si>
  <si>
    <t>182351133</t>
  </si>
  <si>
    <t>Rozprostření ornice pl přes 500 m2 ve svahu nad 1:5 tl vrstvy do 200 mm strojně</t>
  </si>
  <si>
    <t>1932060580</t>
  </si>
  <si>
    <t>https://podminky.urs.cz/item/CS_URS_2021_02/182351133</t>
  </si>
  <si>
    <t>19</t>
  </si>
  <si>
    <t>183403261</t>
  </si>
  <si>
    <t>Obdělání půdy válením ve svahu do 1:2</t>
  </si>
  <si>
    <t>2128812865</t>
  </si>
  <si>
    <t>20</t>
  </si>
  <si>
    <t>184802211</t>
  </si>
  <si>
    <t>Chemické odplevelení před založením kultury nad 20 m2 postřikem na široko ve svahu do 1:2</t>
  </si>
  <si>
    <t>-1823387246</t>
  </si>
  <si>
    <t>185803112</t>
  </si>
  <si>
    <t>Ošetření trávníku shrabáním ve svahu do 1:2</t>
  </si>
  <si>
    <t>898817672</t>
  </si>
  <si>
    <t>Vodorovné konstrukce</t>
  </si>
  <si>
    <t>22</t>
  </si>
  <si>
    <t>451573111</t>
  </si>
  <si>
    <t>Lože pod potrubí otevřený výkop ze štěrkopísku</t>
  </si>
  <si>
    <t>-1905251655</t>
  </si>
  <si>
    <t>14*1,11*0,15</t>
  </si>
  <si>
    <t>23</t>
  </si>
  <si>
    <t>452311131</t>
  </si>
  <si>
    <t>Podkladní desky z betonu prostého tř. C 12/15 otevřený výkop</t>
  </si>
  <si>
    <t>-439148524</t>
  </si>
  <si>
    <t>https://podminky.urs.cz/item/CS_URS_2021_02/452311131</t>
  </si>
  <si>
    <t>14*0,82*0,15</t>
  </si>
  <si>
    <t>24</t>
  </si>
  <si>
    <t>452368211</t>
  </si>
  <si>
    <t>Výztuž podkladních desek nebo bloků nebo pražců otevřený výkop ze svařovaných sítí Kari</t>
  </si>
  <si>
    <t>564189625</t>
  </si>
  <si>
    <t>https://podminky.urs.cz/item/CS_URS_2021_02/452368211</t>
  </si>
  <si>
    <t>28,8*3*3,03*0,001*1,15</t>
  </si>
  <si>
    <t>Komunikace pozemní</t>
  </si>
  <si>
    <t>25</t>
  </si>
  <si>
    <t>564811113</t>
  </si>
  <si>
    <t>Podklad ze štěrkodrtě ŠD tl 70 mm</t>
  </si>
  <si>
    <t>-234999545</t>
  </si>
  <si>
    <t>https://podminky.urs.cz/item/CS_URS_2021_02/564811113</t>
  </si>
  <si>
    <t>"Vyrovnání podkladu ze štěrkodrti průměrná tl. 7 cm"</t>
  </si>
  <si>
    <t>2175</t>
  </si>
  <si>
    <t>26</t>
  </si>
  <si>
    <t>564861111</t>
  </si>
  <si>
    <t>Podklad ze štěrkodrtě ŠD tl 200 mm</t>
  </si>
  <si>
    <t>-1517528008</t>
  </si>
  <si>
    <t>https://podminky.urs.cz/item/CS_URS_2021_02/564861111</t>
  </si>
  <si>
    <t>"Úprava sjezdů na sousední pozemky"</t>
  </si>
  <si>
    <t>151</t>
  </si>
  <si>
    <t>27</t>
  </si>
  <si>
    <t>567121111</t>
  </si>
  <si>
    <t>Podklad ze směsi stmelené cementem SC C 3/4 (SC I) tl 120 mm</t>
  </si>
  <si>
    <t>989783151</t>
  </si>
  <si>
    <t>https://podminky.urs.cz/item/CS_URS_2021_02/567121111</t>
  </si>
  <si>
    <t>2071,4"viz výkresy PD přílohy C.1.1. - C.1.8"</t>
  </si>
  <si>
    <t>28</t>
  </si>
  <si>
    <t>569851111</t>
  </si>
  <si>
    <t>Zpevnění krajnic štěrkodrtí tl 150 mm</t>
  </si>
  <si>
    <t>409820327</t>
  </si>
  <si>
    <t>https://podminky.urs.cz/item/CS_URS_2021_02/569851111</t>
  </si>
  <si>
    <t>672"viz výkresy PD přílohy C.1.1. - C.1.8"</t>
  </si>
  <si>
    <t>29</t>
  </si>
  <si>
    <t>573111112</t>
  </si>
  <si>
    <t>Postřik živičný infiltrační s posypem z asfaltu množství 1 kg/m2</t>
  </si>
  <si>
    <t>9299288</t>
  </si>
  <si>
    <t>https://podminky.urs.cz/item/CS_URS_2021_02/573111112</t>
  </si>
  <si>
    <t>2071,40"viz výkresy PD přílohy C.1.1. - C.1.8"</t>
  </si>
  <si>
    <t>30</t>
  </si>
  <si>
    <t>573211108</t>
  </si>
  <si>
    <t>Postřik živičný spojovací z asfaltu v množství 0,40 kg/m2</t>
  </si>
  <si>
    <t>1406296292</t>
  </si>
  <si>
    <t>https://podminky.urs.cz/item/CS_URS_2021_02/573211108</t>
  </si>
  <si>
    <t>2030,8"viz výkresy PD přílohy C.1.1. - C.1.8"</t>
  </si>
  <si>
    <t>31</t>
  </si>
  <si>
    <t>577134111</t>
  </si>
  <si>
    <t>Asfaltový beton vrstva obrusná ACO 11 (ABS) tř. I tl 40 mm š do 3 m z nemodifikovaného asfaltu</t>
  </si>
  <si>
    <t>-1242622849</t>
  </si>
  <si>
    <t>https://podminky.urs.cz/item/CS_URS_2021_02/577134111</t>
  </si>
  <si>
    <t>1991</t>
  </si>
  <si>
    <t>32</t>
  </si>
  <si>
    <t>577145112</t>
  </si>
  <si>
    <t>Asfaltový beton vrstva ložní ACL 16 (ABH) tl 50 mm š do 3 m z nemodifikovaného asfaltu</t>
  </si>
  <si>
    <t>-1887722039</t>
  </si>
  <si>
    <t>https://podminky.urs.cz/item/CS_URS_2021_02/577145112</t>
  </si>
  <si>
    <t>33</t>
  </si>
  <si>
    <t>597361121</t>
  </si>
  <si>
    <t>Svodnice ocelová š 120 mm kotvená do betonu</t>
  </si>
  <si>
    <t>m</t>
  </si>
  <si>
    <t>2085451103</t>
  </si>
  <si>
    <t>https://podminky.urs.cz/item/CS_URS_2021_02/597361121</t>
  </si>
  <si>
    <t>5,5</t>
  </si>
  <si>
    <t>Ostatní konstrukce a práce, bourání</t>
  </si>
  <si>
    <t>34</t>
  </si>
  <si>
    <t>914111111</t>
  </si>
  <si>
    <t>Montáž svislé dopravní značky do velikosti 1 m2 objímkami na sloupek nebo konzolu</t>
  </si>
  <si>
    <t>kus</t>
  </si>
  <si>
    <t>515237281</t>
  </si>
  <si>
    <t>https://podminky.urs.cz/item/CS_URS_2021_02/914111111</t>
  </si>
  <si>
    <t>PSC</t>
  </si>
  <si>
    <t xml:space="preserve">Poznámka k souboru cen:_x000d_
1. V cenách jsou započteny i náklady na montáž značek včetně upevňovacího materiálu na předem připravenou nosnou konstrukci (sloupek, konzolu, sloup). 2. V cenách nejsou započteny náklady na: a) dodání značek, tyto se oceňují ve specifikaci, b) na montáž a dodávku ocelových nosných konstrukcí – sloupků, konzol, tyto se oceňují cenami souboru cen 914 51 Montáž sloupku a 914 53 Montáž konzol a nástavců, c) nátěry, tyto se oceňují jako práce PSV příslušnými cenami katalogu 800-783 Nátěry, d) naložení a odklizení výkopku, tyto se oceňují cenami části A 01 katalogu 800-1 Zemní práce. 3. Ceny nelze použít pro osazení a montáž svislých dopravních značek: a) světelných, tyto se oceňují cenami katalogu 800-741 Elektroinstalace - silnoproud, b) upevněných na lanech nebo speciálních konstrukcích nesoucích více značek, tyto se oceňují individuálně. </t>
  </si>
  <si>
    <t>2"viz výkresy PD přílohy C.1.1. - C.1.8"</t>
  </si>
  <si>
    <t>35</t>
  </si>
  <si>
    <t>40445620</t>
  </si>
  <si>
    <t>zákazové, příkazové dopravní značky B1-B34, C1-15 700mm</t>
  </si>
  <si>
    <t>-377411330</t>
  </si>
  <si>
    <t>36</t>
  </si>
  <si>
    <t>40445650</t>
  </si>
  <si>
    <t>dodatkové tabulky E7, E12, E13 500x300mm</t>
  </si>
  <si>
    <t>-778771766</t>
  </si>
  <si>
    <t>37</t>
  </si>
  <si>
    <t>914511111</t>
  </si>
  <si>
    <t>Montáž sloupku dopravních značek délky do 3,5 m s betonovým základem</t>
  </si>
  <si>
    <t>-1736969368</t>
  </si>
  <si>
    <t>https://podminky.urs.cz/item/CS_URS_2021_02/914511111</t>
  </si>
  <si>
    <t xml:space="preserve">Poznámka k souboru cen:_x000d_
1. V cenách jsou započteny i náklady na: a) vykopání jamek s odhozem výkopku na vzdálenost do 3 m, b) osazení sloupku včetně montáže a dodávky plastového víčka, 2. V cenách -1111 jsou započteny i náklady na betonový základ. 3. V cenách -1112 jsou započteny i náklady na hliníkovou patku s betonovým základem. 4. V cenách nejsou započteny náklady na: a) dodání sloupku, tyto se oceňují ve specifikaci b) naložení a odklizení výkopku, tyto se oceňují cenami části A01 katalogu 800-1 Zemní práce. </t>
  </si>
  <si>
    <t>38</t>
  </si>
  <si>
    <t>40445235.1</t>
  </si>
  <si>
    <t>sloupek pro dopravní značku ( včetně betonové patky )</t>
  </si>
  <si>
    <t>176878209</t>
  </si>
  <si>
    <t>39</t>
  </si>
  <si>
    <t>919535558</t>
  </si>
  <si>
    <t>Obetonování trubního propustku betonem prostým tř. C 20/25</t>
  </si>
  <si>
    <t>844242260</t>
  </si>
  <si>
    <t>https://podminky.urs.cz/item/CS_URS_2021_02/919535558</t>
  </si>
  <si>
    <t>18,37</t>
  </si>
  <si>
    <t>40</t>
  </si>
  <si>
    <t>919551114</t>
  </si>
  <si>
    <t>Zřízení propustku z trub plastových PE rýhovaných se spojkami nebo s hrdlem DN 600 mm</t>
  </si>
  <si>
    <t>1411828213</t>
  </si>
  <si>
    <t>https://podminky.urs.cz/item/CS_URS_2021_02/919551114</t>
  </si>
  <si>
    <t>41</t>
  </si>
  <si>
    <t>28617295</t>
  </si>
  <si>
    <t>trubka kanalizační PP korugovaná se zesílenou stěnou DN 600x6000mm SN16</t>
  </si>
  <si>
    <t>-724890904</t>
  </si>
  <si>
    <t>42*1,015 'Přepočtené koeficientem množství</t>
  </si>
  <si>
    <t>42</t>
  </si>
  <si>
    <t>919726122</t>
  </si>
  <si>
    <t>Geotextilie pro ochranu, separaci a filtraci netkaná měrná hm přes 200 do 300 g/m2</t>
  </si>
  <si>
    <t>-549083409</t>
  </si>
  <si>
    <t>https://podminky.urs.cz/item/CS_URS_2021_02/919726122</t>
  </si>
  <si>
    <t>43</t>
  </si>
  <si>
    <t>919735111</t>
  </si>
  <si>
    <t>Řezání stávajícího živičného krytu hl do 50 mm</t>
  </si>
  <si>
    <t>-228085522</t>
  </si>
  <si>
    <t>https://podminky.urs.cz/item/CS_URS_2021_02/919735111</t>
  </si>
  <si>
    <t>3,80</t>
  </si>
  <si>
    <t>44</t>
  </si>
  <si>
    <t>91973R211</t>
  </si>
  <si>
    <t>Zalití spáry modifikovanou asfaltovou zálivkou s podrcením</t>
  </si>
  <si>
    <t>2012383773</t>
  </si>
  <si>
    <t>45</t>
  </si>
  <si>
    <t>938902112</t>
  </si>
  <si>
    <t>Čištění příkopů komunikací příkopovým rypadlem objem nánosu přes 0,15 do 0,3 m3/m</t>
  </si>
  <si>
    <t>-421019269</t>
  </si>
  <si>
    <t>https://podminky.urs.cz/item/CS_URS_2021_02/938902112</t>
  </si>
  <si>
    <t>746,10</t>
  </si>
  <si>
    <t>46</t>
  </si>
  <si>
    <t>938902452</t>
  </si>
  <si>
    <t>Čištění propustků ručně D přes 500 do 1000 mm při tl nánosu do 25% DN</t>
  </si>
  <si>
    <t>-2050524209</t>
  </si>
  <si>
    <t>https://podminky.urs.cz/item/CS_URS_2021_02/938902452</t>
  </si>
  <si>
    <t>12,70+12,80</t>
  </si>
  <si>
    <t>47</t>
  </si>
  <si>
    <t>938902499</t>
  </si>
  <si>
    <t>Příplatek k čištění propustků delších než 8 m za každý další 1 m délky</t>
  </si>
  <si>
    <t>-1796675684</t>
  </si>
  <si>
    <t>https://podminky.urs.cz/item/CS_URS_2021_02/938902499</t>
  </si>
  <si>
    <t>48</t>
  </si>
  <si>
    <t>966008113</t>
  </si>
  <si>
    <t>Bourání trubního propustku DN přes 500 do 800</t>
  </si>
  <si>
    <t>-771959187</t>
  </si>
  <si>
    <t>https://podminky.urs.cz/item/CS_URS_2021_02/966008113</t>
  </si>
  <si>
    <t>49</t>
  </si>
  <si>
    <t>966008311</t>
  </si>
  <si>
    <t>Bourání čela trubního propustku z betonu železového</t>
  </si>
  <si>
    <t>1782758070</t>
  </si>
  <si>
    <t>https://podminky.urs.cz/item/CS_URS_2021_02/966008311</t>
  </si>
  <si>
    <t>21,60"viz výkresy PD přílohy C.1.1. - C.1.8"</t>
  </si>
  <si>
    <t>997</t>
  </si>
  <si>
    <t>Přesun sutě</t>
  </si>
  <si>
    <t>50</t>
  </si>
  <si>
    <t>997221551</t>
  </si>
  <si>
    <t>Vodorovná doprava suti ze sypkých materiálů do 1 km</t>
  </si>
  <si>
    <t>-1065839001</t>
  </si>
  <si>
    <t>https://podminky.urs.cz/item/CS_URS_2021_02/997221551</t>
  </si>
  <si>
    <t xml:space="preserve">Poznámka k souboru cen:_x000d_
1. Ceny nelze použít pro vodorovnou dopravu suti po železnici, po vodě nebo neobvyklými dopravními prostředky. 2. Je-li na dopravní dráze pro vodorovnou dopravu suti překážka, pro kterou je nutno suť překládat z jednoho dopravního prostředku na druhý, oceňuje se tato doprava v každém úseku samostatně. 3. Ceny 997 22-155 jsou určeny pro sypký materiál, např. kamenivo a hmoty kamenitého charakteru stmelené vápnem, cementem nebo živicí. 4. Ceny 997 22-156 jsou určeny pro drobný kusový materiál (dlažební kostky, lomový kámen). </t>
  </si>
  <si>
    <t>51</t>
  </si>
  <si>
    <t>997221559</t>
  </si>
  <si>
    <t>Příplatek ZKD 1 km u vodorovné dopravy suti ze sypkých materiálů</t>
  </si>
  <si>
    <t>619593279</t>
  </si>
  <si>
    <t>https://podminky.urs.cz/item/CS_URS_2021_02/997221559</t>
  </si>
  <si>
    <t>253,329*9 'Přepočtené koeficientem množství</t>
  </si>
  <si>
    <t>52</t>
  </si>
  <si>
    <t>997221611</t>
  </si>
  <si>
    <t>Nakládání suti na dopravní prostředky pro vodorovnou dopravu</t>
  </si>
  <si>
    <t>-530134135</t>
  </si>
  <si>
    <t>https://podminky.urs.cz/item/CS_URS_2021_02/997221611</t>
  </si>
  <si>
    <t xml:space="preserve">Poznámka k souboru cen:_x000d_
1. Ceny lze použít i pro překládání při lomené dopravě. 2. Ceny nelze použít při dopravě po železnici, po vodě nebo neobvyklými dopravními prostředky. </t>
  </si>
  <si>
    <t>53</t>
  </si>
  <si>
    <t>997221615</t>
  </si>
  <si>
    <t>Poplatek za uložení na skládce (skládkovné) stavebního odpadu betonového kód odpadu 17 01 01</t>
  </si>
  <si>
    <t>-786772160</t>
  </si>
  <si>
    <t>https://podminky.urs.cz/item/CS_URS_2021_02/997221615</t>
  </si>
  <si>
    <t xml:space="preserve">Poznámka k souboru cen:_x000d_
1. Ceny uvedené v souboru cen je doporučeno upravit podle aktuálních cen místně příslušné skládky odpadů. 2. Uložení odpadů neuvedených v souboru cen se oceňuje individuálně. 3. V cenách je započítán poplatek za ukládání odpadu dle zákona 185/2001 Sb. 4. Případné drcení stavebního odpadu lze ocenit cenami souboru cen 997 00-60 Drcení stavebního odpadu z katalogu 800-6 Demolice objektů. </t>
  </si>
  <si>
    <t>54</t>
  </si>
  <si>
    <t>997221645</t>
  </si>
  <si>
    <t>Poplatek za uložení na skládce (skládkovné) odpadu asfaltového bez dehtu kód odpadu 17 03 02</t>
  </si>
  <si>
    <t>-1058443191</t>
  </si>
  <si>
    <t>https://podminky.urs.cz/item/CS_URS_2021_02/997221645</t>
  </si>
  <si>
    <t>998</t>
  </si>
  <si>
    <t>Přesun hmot</t>
  </si>
  <si>
    <t>55</t>
  </si>
  <si>
    <t>998225111</t>
  </si>
  <si>
    <t>Přesun hmot pro pozemní komunikace s krytem z kamene, monolitickým betonovým nebo živičným</t>
  </si>
  <si>
    <t>-519532383</t>
  </si>
  <si>
    <t>https://podminky.urs.cz/item/CS_URS_2021_02/998225111</t>
  </si>
  <si>
    <t>PSV</t>
  </si>
  <si>
    <t>Práce a dodávky PSV</t>
  </si>
  <si>
    <t>711</t>
  </si>
  <si>
    <t>Izolace proti vodě, vlhkosti a plynům</t>
  </si>
  <si>
    <t>56</t>
  </si>
  <si>
    <t>711111001</t>
  </si>
  <si>
    <t>Provedení izolace proti zemní vlhkosti vodorovné za studena nátěrem penetračním</t>
  </si>
  <si>
    <t>1293806852</t>
  </si>
  <si>
    <t>https://podminky.urs.cz/item/CS_URS_2021_02/711111001</t>
  </si>
  <si>
    <t>28,28</t>
  </si>
  <si>
    <t>57</t>
  </si>
  <si>
    <t>11163150</t>
  </si>
  <si>
    <t>lak penetrační asfaltový</t>
  </si>
  <si>
    <t>664641934</t>
  </si>
  <si>
    <t>84,84*0,00033 'Přepočtené koeficientem množství</t>
  </si>
  <si>
    <t>58</t>
  </si>
  <si>
    <t>711111002</t>
  </si>
  <si>
    <t>Provedení izolace proti zemní vlhkosti vodorovné za studena lakem asfaltovým</t>
  </si>
  <si>
    <t>-1037722402</t>
  </si>
  <si>
    <t>https://podminky.urs.cz/item/CS_URS_2021_02/711111002</t>
  </si>
  <si>
    <t>42,42*2 'Přepočtené koeficientem množství</t>
  </si>
  <si>
    <t>59</t>
  </si>
  <si>
    <t>11163152</t>
  </si>
  <si>
    <t>lak hydroizolační asfaltový</t>
  </si>
  <si>
    <t>940560781</t>
  </si>
  <si>
    <t>84,84*0,00039 'Přepočtené koeficientem množství</t>
  </si>
  <si>
    <t>60</t>
  </si>
  <si>
    <t>998711101</t>
  </si>
  <si>
    <t>Přesun hmot tonážní pro izolace proti vodě, vlhkosti a plynům v objektech v do 6 m</t>
  </si>
  <si>
    <t>-934014795</t>
  </si>
  <si>
    <t>https://podminky.urs.cz/item/CS_URS_2021_02/998711101</t>
  </si>
  <si>
    <t>VRN</t>
  </si>
  <si>
    <t>Vedlejší rozpočtové náklady</t>
  </si>
  <si>
    <t>61</t>
  </si>
  <si>
    <t>VRN_01</t>
  </si>
  <si>
    <t>Průzkumné, geodetické a projektové práce (geodetické práce před výstavbou, geodetické práce po výstavbě, vytyčení tras podzemních sítí technické infrastruktury, dokumentace skutečného provedení, zaměření skutečného provedení)</t>
  </si>
  <si>
    <t>Kč</t>
  </si>
  <si>
    <t>99195211</t>
  </si>
  <si>
    <t>62</t>
  </si>
  <si>
    <t>VRN_02</t>
  </si>
  <si>
    <t>Zařízení staveniště, provizorní přístupy na pozemky</t>
  </si>
  <si>
    <t>-440933932</t>
  </si>
  <si>
    <t>63</t>
  </si>
  <si>
    <t>VRN_03</t>
  </si>
  <si>
    <t>Inženýrská činnost</t>
  </si>
  <si>
    <t>-122718149</t>
  </si>
  <si>
    <t>64</t>
  </si>
  <si>
    <t>VRN_04</t>
  </si>
  <si>
    <t>Provozní vlivy</t>
  </si>
  <si>
    <t>-2014299761</t>
  </si>
  <si>
    <t>65</t>
  </si>
  <si>
    <t>VRN_05</t>
  </si>
  <si>
    <t>Dopravní značení na staveništi</t>
  </si>
  <si>
    <t>757604615</t>
  </si>
  <si>
    <t>66</t>
  </si>
  <si>
    <t>VRN_06</t>
  </si>
  <si>
    <t xml:space="preserve">Vyhotovení dokladů potřebných pro předání díla např. revize, zkoušky (mj. hutnění), zaškolení a další práce, služby, dodávky a režijní náklady </t>
  </si>
  <si>
    <t>-181473171</t>
  </si>
  <si>
    <t>67</t>
  </si>
  <si>
    <t>VRN_07</t>
  </si>
  <si>
    <t>Laboratorní rozbory zemin dle vyhl. 541/2020 Sb.</t>
  </si>
  <si>
    <t>1172586296</t>
  </si>
  <si>
    <t>68</t>
  </si>
  <si>
    <t>VRN_08</t>
  </si>
  <si>
    <t>Archeologický průzkum</t>
  </si>
  <si>
    <t>-364970052</t>
  </si>
  <si>
    <t>SO 102 - Polní cesta C21a</t>
  </si>
  <si>
    <t xml:space="preserve">    2 - Zakládání</t>
  </si>
  <si>
    <t xml:space="preserve">    8 - Trubní vedení</t>
  </si>
  <si>
    <t>-1125911132</t>
  </si>
  <si>
    <t>127,120/0,1</t>
  </si>
  <si>
    <t>"viz výkresy PD přílohy C.2.1. - C.2.7"</t>
  </si>
  <si>
    <t>111263782</t>
  </si>
  <si>
    <t>2340,46*0,3</t>
  </si>
  <si>
    <t>1596899176</t>
  </si>
  <si>
    <t>702,138*0,1 'Přepočtené koeficientem množství</t>
  </si>
  <si>
    <t>132151104</t>
  </si>
  <si>
    <t>Hloubení rýh nezapažených š do 800 mm v hornině třídy těžitelnosti I skupiny 1 a 2 objem přes 100 m3 strojně</t>
  </si>
  <si>
    <t>136222638</t>
  </si>
  <si>
    <t>https://podminky.urs.cz/item/CS_URS_2021_02/132151104</t>
  </si>
  <si>
    <t>141,70"drenáž"</t>
  </si>
  <si>
    <t>133151101</t>
  </si>
  <si>
    <t>Hloubení šachet nezapažených v hornině třídy těžitelnosti I skupiny 1 a 2 objem do 20 m3</t>
  </si>
  <si>
    <t>1405685328</t>
  </si>
  <si>
    <t>https://podminky.urs.cz/item/CS_URS_2021_02/133151101</t>
  </si>
  <si>
    <t>8,16"vsakovací objekt"</t>
  </si>
  <si>
    <t>139001101</t>
  </si>
  <si>
    <t>Příplatek za ztížení vykopávky v blízkosti podzemního vedení</t>
  </si>
  <si>
    <t>1317669121</t>
  </si>
  <si>
    <t>https://podminky.urs.cz/item/CS_URS_2021_02/139001101</t>
  </si>
  <si>
    <t>149,86*0,1 'Přepočtené koeficientem množství</t>
  </si>
  <si>
    <t>1092031977</t>
  </si>
  <si>
    <t>635,6*0,2"travní drn odvoz na kompostování"</t>
  </si>
  <si>
    <t>1531248449</t>
  </si>
  <si>
    <t>146,20</t>
  </si>
  <si>
    <t>155537961</t>
  </si>
  <si>
    <t>146,2*2 'Přepočtené koeficientem množství</t>
  </si>
  <si>
    <t>1796508506</t>
  </si>
  <si>
    <t>"sanace pouze dle lokálních podmínek"</t>
  </si>
  <si>
    <t>-264359115</t>
  </si>
  <si>
    <t>702,138*2 'Přepočtené koeficientem množství</t>
  </si>
  <si>
    <t>-1945174348</t>
  </si>
  <si>
    <t>851,998*1,8 'Přepočtené koeficientem množství</t>
  </si>
  <si>
    <t>456783697</t>
  </si>
  <si>
    <t>174151101</t>
  </si>
  <si>
    <t>Zásyp jam, šachet rýh nebo kolem objektů sypaninou se zhutněním</t>
  </si>
  <si>
    <t>860692254</t>
  </si>
  <si>
    <t>https://podminky.urs.cz/item/CS_URS_2021_02/174151101</t>
  </si>
  <si>
    <t>616,10*0,09"drenáž"</t>
  </si>
  <si>
    <t>58343959</t>
  </si>
  <si>
    <t>kamenivo drcené hrubé frakce 32/63</t>
  </si>
  <si>
    <t>609488766</t>
  </si>
  <si>
    <t>55,449*2 'Přepočtené koeficientem množství</t>
  </si>
  <si>
    <t>-596381071</t>
  </si>
  <si>
    <t>85,50</t>
  </si>
  <si>
    <t>175111201</t>
  </si>
  <si>
    <t>Obsypání objektu nad přilehlým původním terénem sypaninou bez prohození, uloženou do 3 m ručně</t>
  </si>
  <si>
    <t>1427534669</t>
  </si>
  <si>
    <t>https://podminky.urs.cz/item/CS_URS_2021_02/175111201</t>
  </si>
  <si>
    <t>2,24"vsakovací objekt"</t>
  </si>
  <si>
    <t>-1963517283</t>
  </si>
  <si>
    <t>2,24*2 'Přepočtené koeficientem množství</t>
  </si>
  <si>
    <t>175151101</t>
  </si>
  <si>
    <t>Obsypání potrubí strojně sypaninou bez prohození, uloženou do 3 m</t>
  </si>
  <si>
    <t>-1700945292</t>
  </si>
  <si>
    <t>https://podminky.urs.cz/item/CS_URS_2021_02/175151101</t>
  </si>
  <si>
    <t>616,10*0,4*0,25"drenáž"</t>
  </si>
  <si>
    <t>58343872</t>
  </si>
  <si>
    <t>kamenivo drcené hrubé frakce 8/16</t>
  </si>
  <si>
    <t>2110281156</t>
  </si>
  <si>
    <t>61,61*2 'Přepočtené koeficientem množství</t>
  </si>
  <si>
    <t>-1641747534</t>
  </si>
  <si>
    <t>570"viz výkresy PD přílohy C.2.1. - C.2.7"</t>
  </si>
  <si>
    <t>2002311611</t>
  </si>
  <si>
    <t>-1312221305</t>
  </si>
  <si>
    <t>570*0,04 'Přepočtené koeficientem množství</t>
  </si>
  <si>
    <t>974165304</t>
  </si>
  <si>
    <t>403,7</t>
  </si>
  <si>
    <t>2340,46</t>
  </si>
  <si>
    <t>-204977362</t>
  </si>
  <si>
    <t>-2084620749</t>
  </si>
  <si>
    <t>96039458</t>
  </si>
  <si>
    <t>907765765</t>
  </si>
  <si>
    <t>Zakládání</t>
  </si>
  <si>
    <t>213141131</t>
  </si>
  <si>
    <t>Zřízení vrstvy z geotextilie ve sklonu přes 1:2 do 1:1 š do 3 m</t>
  </si>
  <si>
    <t>1086849867</t>
  </si>
  <si>
    <t>https://podminky.urs.cz/item/CS_URS_2021_02/213141131</t>
  </si>
  <si>
    <t>14,28"vsakovací objekt"</t>
  </si>
  <si>
    <t>69311060</t>
  </si>
  <si>
    <t>geotextilie netkaná separační, ochranná, filtrační, drenážní PP 200g/m2</t>
  </si>
  <si>
    <t>-438765065</t>
  </si>
  <si>
    <t>14,28*1,2 'Přepočtené koeficientem množství</t>
  </si>
  <si>
    <t>-99328575</t>
  </si>
  <si>
    <t>https://podminky.urs.cz/item/CS_URS_2021_02/451573111</t>
  </si>
  <si>
    <t>616,10*0,4*0,1"drenáž"</t>
  </si>
  <si>
    <t>1453135976</t>
  </si>
  <si>
    <t>2340,50</t>
  </si>
  <si>
    <t>564851111</t>
  </si>
  <si>
    <t>Podklad ze štěrkodrtě ŠD tl 150 mm</t>
  </si>
  <si>
    <t>-2112813593</t>
  </si>
  <si>
    <t>https://podminky.urs.cz/item/CS_URS_2021_02/564851111</t>
  </si>
  <si>
    <t>2057,3</t>
  </si>
  <si>
    <t>-2129942878</t>
  </si>
  <si>
    <t>232</t>
  </si>
  <si>
    <t>-13323589</t>
  </si>
  <si>
    <t>171,70</t>
  </si>
  <si>
    <t>-1298904659</t>
  </si>
  <si>
    <t>608"viz výkresy PD přílohy C.2.1. - C.2.7"</t>
  </si>
  <si>
    <t>-1687181804</t>
  </si>
  <si>
    <t>171,70+2057,30</t>
  </si>
  <si>
    <t>-1315128914</t>
  </si>
  <si>
    <t>168,30"viz výkresy PD přílohy C.2.1. - C.2.7"</t>
  </si>
  <si>
    <t>573451113</t>
  </si>
  <si>
    <t>Dvojitý nátěr z asfaltu v množství 2,1 kg/m2 s posypem</t>
  </si>
  <si>
    <t>201830961</t>
  </si>
  <si>
    <t>https://podminky.urs.cz/item/CS_URS_2021_02/573451113</t>
  </si>
  <si>
    <t>574381112</t>
  </si>
  <si>
    <t>Penetrační makadam hrubý PMH tl 100 mm</t>
  </si>
  <si>
    <t>148769081</t>
  </si>
  <si>
    <t>https://podminky.urs.cz/item/CS_URS_2021_02/574381112</t>
  </si>
  <si>
    <t>2017</t>
  </si>
  <si>
    <t>1817417041</t>
  </si>
  <si>
    <t>165</t>
  </si>
  <si>
    <t>-988288919</t>
  </si>
  <si>
    <t>-591700952</t>
  </si>
  <si>
    <t>16,50</t>
  </si>
  <si>
    <t>Trubní vedení</t>
  </si>
  <si>
    <t>871228111</t>
  </si>
  <si>
    <t>Kladení drenážního potrubí z tvrdého PVC průměru přes 90 do 150 mm</t>
  </si>
  <si>
    <t>-263362446</t>
  </si>
  <si>
    <t>https://podminky.urs.cz/item/CS_URS_2021_02/871228111</t>
  </si>
  <si>
    <t>616,10"drenáž"</t>
  </si>
  <si>
    <t>28611225</t>
  </si>
  <si>
    <t>trubka drenážní flexibilní celoperforovaná PVC-U SN 4 DN 160 pro meliorace, dočasné nebo odlehčovací drenáže</t>
  </si>
  <si>
    <t>1439841394</t>
  </si>
  <si>
    <t>616,1*1,015 'Přepočtené koeficientem množství</t>
  </si>
  <si>
    <t>894411311</t>
  </si>
  <si>
    <t>Osazení betonových nebo železobetonových dílců pro šachty skruží rovných</t>
  </si>
  <si>
    <t>-612619177</t>
  </si>
  <si>
    <t>https://podminky.urs.cz/item/CS_URS_2021_02/894411311</t>
  </si>
  <si>
    <t>59224079.1</t>
  </si>
  <si>
    <t xml:space="preserve">skruž betonová ŽB prefabrikovaná s prostupy DN 1500x1000 </t>
  </si>
  <si>
    <t>1280039440</t>
  </si>
  <si>
    <t>894412411</t>
  </si>
  <si>
    <t>Osazení betonových nebo železobetonových dílců pro šachty skruží přechodových</t>
  </si>
  <si>
    <t>845386611</t>
  </si>
  <si>
    <t>https://podminky.urs.cz/item/CS_URS_2021_02/894412411</t>
  </si>
  <si>
    <t>59224312.1</t>
  </si>
  <si>
    <t xml:space="preserve">kónus betonový  ŽB prefabrikovaný 600/500, h = 700 mm</t>
  </si>
  <si>
    <t>1877609310</t>
  </si>
  <si>
    <t>895111121</t>
  </si>
  <si>
    <t>Drenážní šachtice normální z betonových dílců Šn-60 hl do 1 m</t>
  </si>
  <si>
    <t>-1990602804</t>
  </si>
  <si>
    <t>https://podminky.urs.cz/item/CS_URS_2021_02/895111121</t>
  </si>
  <si>
    <t>8"drenáž"</t>
  </si>
  <si>
    <t>895641111</t>
  </si>
  <si>
    <t>Zřízení drenážní vyústě z betonových prefabrikátů dvoudílné</t>
  </si>
  <si>
    <t>-612065572</t>
  </si>
  <si>
    <t>https://podminky.urs.cz/item/CS_URS_2021_02/895641111</t>
  </si>
  <si>
    <t>59223854.1</t>
  </si>
  <si>
    <t>výtokové čelo pozitivní TBM-Q 600/600-170</t>
  </si>
  <si>
    <t>-1526661832</t>
  </si>
  <si>
    <t>899104112</t>
  </si>
  <si>
    <t>Osazení poklopů litinových nebo ocelových včetně rámů pro třídu zatížení D400, E600</t>
  </si>
  <si>
    <t>322615341</t>
  </si>
  <si>
    <t>https://podminky.urs.cz/item/CS_URS_2021_02/899104112</t>
  </si>
  <si>
    <t>8+1"viz výkresy PD přílohy C.2.1. - C.2.7"</t>
  </si>
  <si>
    <t>59224660</t>
  </si>
  <si>
    <t>poklop šachtový betonová výplň+litina 785(610)x16mm D400 bez odvětrání</t>
  </si>
  <si>
    <t>673507301</t>
  </si>
  <si>
    <t>106188318</t>
  </si>
  <si>
    <t>249951402</t>
  </si>
  <si>
    <t>-1863568845</t>
  </si>
  <si>
    <t>-8961770</t>
  </si>
  <si>
    <t>-687805465</t>
  </si>
  <si>
    <t>-1483309611</t>
  </si>
  <si>
    <t>-2031796042</t>
  </si>
  <si>
    <t>1000876765</t>
  </si>
  <si>
    <t>-2045311797</t>
  </si>
  <si>
    <t>-1272451557</t>
  </si>
  <si>
    <t>SO 103 - Polní cesta C22</t>
  </si>
  <si>
    <t>111251103</t>
  </si>
  <si>
    <t>Odstranění křovin a stromů průměru kmene do 100 mm i s kořeny sklonu terénu do 1:5 z celkové plochy přes 500 m2 strojně</t>
  </si>
  <si>
    <t>383248807</t>
  </si>
  <si>
    <t>https://podminky.urs.cz/item/CS_URS_2021_02/111251103</t>
  </si>
  <si>
    <t>600"viz výkresy PD přílohy C.3.1. - C.3.7"</t>
  </si>
  <si>
    <t>-676985969</t>
  </si>
  <si>
    <t>321,56/0,1</t>
  </si>
  <si>
    <t>"viz výkresy PD přílohy C.3.1. - C.3.7"</t>
  </si>
  <si>
    <t>112155311</t>
  </si>
  <si>
    <t>Štěpkování keřového porostu středně hustého s naložením</t>
  </si>
  <si>
    <t>1004045802</t>
  </si>
  <si>
    <t>https://podminky.urs.cz/item/CS_URS_2021_02/112155311</t>
  </si>
  <si>
    <t>122151106</t>
  </si>
  <si>
    <t>Odkopávky a prokopávky nezapažené v hornině třídy těžitelnosti I skupiny 1 a 2 objem do 5000 m3 strojně</t>
  </si>
  <si>
    <t>-1584677454</t>
  </si>
  <si>
    <t>https://podminky.urs.cz/item/CS_URS_2021_02/122151106</t>
  </si>
  <si>
    <t>5551,85*0,3</t>
  </si>
  <si>
    <t>1055840003</t>
  </si>
  <si>
    <t>1665,55*0,1 'Přepočtené koeficientem množství</t>
  </si>
  <si>
    <t>659392160</t>
  </si>
  <si>
    <t>347,30"drenáž"</t>
  </si>
  <si>
    <t>9,315"vsakovací objekt"</t>
  </si>
  <si>
    <t>1607,8*0,2"travní drn odvoz na kompostování"</t>
  </si>
  <si>
    <t>800198144</t>
  </si>
  <si>
    <t>369,80</t>
  </si>
  <si>
    <t>547176571</t>
  </si>
  <si>
    <t>369,8*2 'Přepočtené koeficientem množství</t>
  </si>
  <si>
    <t>1231615260</t>
  </si>
  <si>
    <t>-1270250899</t>
  </si>
  <si>
    <t>1665,555*2 'Přepočtené koeficientem množství</t>
  </si>
  <si>
    <t>-637392231</t>
  </si>
  <si>
    <t>2022,17*1,8 'Přepočtené koeficientem množství</t>
  </si>
  <si>
    <t>-1235301483</t>
  </si>
  <si>
    <t>1571129659</t>
  </si>
  <si>
    <t>1510*0,09"drenáž"</t>
  </si>
  <si>
    <t>-1243394775</t>
  </si>
  <si>
    <t>135,9*2 'Přepočtené koeficientem množství</t>
  </si>
  <si>
    <t>-1165898060</t>
  </si>
  <si>
    <t>242,30</t>
  </si>
  <si>
    <t>174212101</t>
  </si>
  <si>
    <t>Zásyp jam, šachet a rýh do 30 m3 sypaninou bez zhutnění při překopech inženýrských sítí ručně</t>
  </si>
  <si>
    <t>-37683587</t>
  </si>
  <si>
    <t>https://podminky.urs.cz/item/CS_URS_2021_02/174212101</t>
  </si>
  <si>
    <t>6"vsakovací objekt"</t>
  </si>
  <si>
    <t>-209591883</t>
  </si>
  <si>
    <t>6*2 'Přepočtené koeficientem množství</t>
  </si>
  <si>
    <t>-427961479</t>
  </si>
  <si>
    <t>1510*0,4*0,25"drenáž"</t>
  </si>
  <si>
    <t>1552251702</t>
  </si>
  <si>
    <t>151*2 'Přepočtené koeficientem množství</t>
  </si>
  <si>
    <t>704351456</t>
  </si>
  <si>
    <t>1615"viz výkresy PD přílohy C.3.1. - C.3.7"</t>
  </si>
  <si>
    <t>574976787</t>
  </si>
  <si>
    <t>-1635560402</t>
  </si>
  <si>
    <t>1615*0,04 'Přepočtené koeficientem množství</t>
  </si>
  <si>
    <t>1722872455</t>
  </si>
  <si>
    <t>2216,3</t>
  </si>
  <si>
    <t>5551,85</t>
  </si>
  <si>
    <t>351737022</t>
  </si>
  <si>
    <t>50685369</t>
  </si>
  <si>
    <t>1920881491</t>
  </si>
  <si>
    <t>-638925058</t>
  </si>
  <si>
    <t>1913025434</t>
  </si>
  <si>
    <t>32,20"vsakovací objekt"</t>
  </si>
  <si>
    <t>-559945076</t>
  </si>
  <si>
    <t>32,2*1,2 'Přepočtené koeficientem množství</t>
  </si>
  <si>
    <t>1192899706</t>
  </si>
  <si>
    <t>1510*0,4*0,1"drenáž"</t>
  </si>
  <si>
    <t>-1171450669</t>
  </si>
  <si>
    <t>5551,8</t>
  </si>
  <si>
    <t>-712061038</t>
  </si>
  <si>
    <t>3425,20</t>
  </si>
  <si>
    <t>-1574881587</t>
  </si>
  <si>
    <t>354</t>
  </si>
  <si>
    <t>-1593480970</t>
  </si>
  <si>
    <t>1862,30</t>
  </si>
  <si>
    <t>414383314</t>
  </si>
  <si>
    <t>1541"viz výkresy PD přílohy C.3.1. - C.3.7"</t>
  </si>
  <si>
    <t>1861205229</t>
  </si>
  <si>
    <t>1862,30+3425,20</t>
  </si>
  <si>
    <t>260654084</t>
  </si>
  <si>
    <t>1825,80</t>
  </si>
  <si>
    <t>1612280010</t>
  </si>
  <si>
    <t>3358</t>
  </si>
  <si>
    <t>-1102975159</t>
  </si>
  <si>
    <t>-1427312737</t>
  </si>
  <si>
    <t>1790</t>
  </si>
  <si>
    <t>-1103004911</t>
  </si>
  <si>
    <t>1825,8</t>
  </si>
  <si>
    <t>1956821083</t>
  </si>
  <si>
    <t>82,50</t>
  </si>
  <si>
    <t>-974727435</t>
  </si>
  <si>
    <t>1510"drenáž"</t>
  </si>
  <si>
    <t>1854864888</t>
  </si>
  <si>
    <t>1510*1,015 'Přepočtené koeficientem množství</t>
  </si>
  <si>
    <t>417983730</t>
  </si>
  <si>
    <t>20"drenáž"</t>
  </si>
  <si>
    <t>1149505991</t>
  </si>
  <si>
    <t>-1994473173</t>
  </si>
  <si>
    <t>857406955</t>
  </si>
  <si>
    <t>20"viz výkresy PD přílohy C.3.1. - C.3.7"</t>
  </si>
  <si>
    <t>-814882586</t>
  </si>
  <si>
    <t>678776294</t>
  </si>
  <si>
    <t>-1975137680</t>
  </si>
  <si>
    <t>1624112994</t>
  </si>
  <si>
    <t>709746709</t>
  </si>
  <si>
    <t>195800293</t>
  </si>
  <si>
    <t>-126941532</t>
  </si>
  <si>
    <t>1167626144</t>
  </si>
  <si>
    <t>-117157838</t>
  </si>
  <si>
    <t>-91831554</t>
  </si>
  <si>
    <t>-14828481</t>
  </si>
  <si>
    <t>SO 801 - Sadové úpravy cesta C9</t>
  </si>
  <si>
    <t>D0 - Ovocné stromy</t>
  </si>
  <si>
    <t>D1 - VÝSADBA STROMU</t>
  </si>
  <si>
    <t>D3 - VÝSADBA STROMU</t>
  </si>
  <si>
    <t>D0</t>
  </si>
  <si>
    <t>Ovocné stromy</t>
  </si>
  <si>
    <t>Pol1</t>
  </si>
  <si>
    <t>Prunus domestica, odrůda Hamanova</t>
  </si>
  <si>
    <t>-280682618</t>
  </si>
  <si>
    <t>Poznámka k položce:_x000d_
Vysokokmen, výška kmene 1,7m</t>
  </si>
  <si>
    <t>Pol2</t>
  </si>
  <si>
    <t>Prunus domestica, odrůda Čačanská Lepotica</t>
  </si>
  <si>
    <t>-321593042</t>
  </si>
  <si>
    <t>Pol3</t>
  </si>
  <si>
    <t>Prunus domestica, odrůda Stanley</t>
  </si>
  <si>
    <t>-1538766262</t>
  </si>
  <si>
    <t>Pol4</t>
  </si>
  <si>
    <t>Prunus domestica, odrůda Durancie</t>
  </si>
  <si>
    <t>699830813</t>
  </si>
  <si>
    <t>Pol5</t>
  </si>
  <si>
    <t>Malus domestica, odrůda Matčino</t>
  </si>
  <si>
    <t>734757873</t>
  </si>
  <si>
    <t>Pol6</t>
  </si>
  <si>
    <t>Malus domestica, odrůda Panenské České</t>
  </si>
  <si>
    <t>-944569395</t>
  </si>
  <si>
    <t>Pol7</t>
  </si>
  <si>
    <t>Malus domestica, odrůda Boikovo</t>
  </si>
  <si>
    <t>-926889400</t>
  </si>
  <si>
    <t>Pol8</t>
  </si>
  <si>
    <t>Malus domestica, odrůda Car Alexander</t>
  </si>
  <si>
    <t>-1549229934</t>
  </si>
  <si>
    <t>Poznámka k položce:_x000d_
Vysokokmen, výška kmene 1,7m_x000d_
Ztratné</t>
  </si>
  <si>
    <t>Pol9</t>
  </si>
  <si>
    <t xml:space="preserve">Ztratné </t>
  </si>
  <si>
    <t>%</t>
  </si>
  <si>
    <t>445519202</t>
  </si>
  <si>
    <t>D1</t>
  </si>
  <si>
    <t>VÝSADBA STROMU</t>
  </si>
  <si>
    <t>Pol10</t>
  </si>
  <si>
    <t>Tabletové hnojivo ke dřevinám - Silvamix, 20g/ks</t>
  </si>
  <si>
    <t>-121682977</t>
  </si>
  <si>
    <t>Pol11</t>
  </si>
  <si>
    <t>Kůly dřevěné, kotvení listnáčů, 3 ks/ks, soustružené kůly, průřez kruh, tl. 8cm, délka 2,5m</t>
  </si>
  <si>
    <t>ks</t>
  </si>
  <si>
    <t>869125744</t>
  </si>
  <si>
    <t>Pol12</t>
  </si>
  <si>
    <t>Dřevěné příčky půlené, 6ks /ovocný strom</t>
  </si>
  <si>
    <t>-2130251463</t>
  </si>
  <si>
    <t>Pol13</t>
  </si>
  <si>
    <t>Úvazek 1,8 m á 1 strom, na průřezu plochý</t>
  </si>
  <si>
    <t>bm</t>
  </si>
  <si>
    <t>1692755264</t>
  </si>
  <si>
    <t>Pol14</t>
  </si>
  <si>
    <t>Pletivo poplastované, výška 1,8m, 2bm/ks</t>
  </si>
  <si>
    <t>-974143866</t>
  </si>
  <si>
    <t>Pol15</t>
  </si>
  <si>
    <t>Aversol, nátěr proti okusu, 0,006kg/sazenice</t>
  </si>
  <si>
    <t>819472606</t>
  </si>
  <si>
    <t>Pol16</t>
  </si>
  <si>
    <t>Borka do stromových mís (vrstva 8 cm - jemná), 1 ks /0,08m3</t>
  </si>
  <si>
    <t>1593984986</t>
  </si>
  <si>
    <t>Pol17</t>
  </si>
  <si>
    <t>Voda zálivková - zálivka stromů 50 l/ks, opakování 2x</t>
  </si>
  <si>
    <t>l</t>
  </si>
  <si>
    <t>916629017</t>
  </si>
  <si>
    <t>Pol18</t>
  </si>
  <si>
    <t>Voda zálivková - zálivka stromů 30 l/ks, opakování 4x</t>
  </si>
  <si>
    <t>2009820021</t>
  </si>
  <si>
    <t>D3</t>
  </si>
  <si>
    <t>18310-1115</t>
  </si>
  <si>
    <t>Hloubení jamek pro vysazování rostlin v hornině 1 až 4 bez výměny půdy, s případným naložením přebytečných výkopků na dopravní prostředek, odvozem na vzdálenost do 20 km a se složením, v rovině, nebo na svahu do 1:5, objemu přes 0,125 do 0,4 m3</t>
  </si>
  <si>
    <t>1865120530</t>
  </si>
  <si>
    <t>18420-1111</t>
  </si>
  <si>
    <t>Výsadba stromu bez balu do předem vyhloubené jamky se zalitím v rovině nebo na svahu do 1:5 při výšce kmene do 1,8 m</t>
  </si>
  <si>
    <t>-1786835081</t>
  </si>
  <si>
    <t>18421-5133</t>
  </si>
  <si>
    <t>Ukotvení dřevin třemi kůly při průměru kůlů do 100 mm o délce kůlů přes2 do 3m</t>
  </si>
  <si>
    <t>-1554949829</t>
  </si>
  <si>
    <t>18481-3121</t>
  </si>
  <si>
    <t>Ochrana dřevin před okusem zvěří mechanicky v rovině nebo na svahu do 1:5, pletivem, výšky do 2m, vč.nákladů na spojení konců drátů po celé výšce pletiva vč. Donesení pletiva k vybraným stromům na vzdálenost do 50m</t>
  </si>
  <si>
    <t>797037759</t>
  </si>
  <si>
    <t>18481-3134</t>
  </si>
  <si>
    <t>Ochrana dřevin před okusem zvěří chemicky nátěrem listnatých dřevin, výšky přes 70cm, v rovině nebo na svahu do 1:5</t>
  </si>
  <si>
    <t>100ks</t>
  </si>
  <si>
    <t>1153081720</t>
  </si>
  <si>
    <t>18491-1111</t>
  </si>
  <si>
    <t>Znovuuvázání dřeviny jedním úvazkem ke stávajícímu kůlu (5% jedinců)</t>
  </si>
  <si>
    <t>-1513630539</t>
  </si>
  <si>
    <t>18491-1421</t>
  </si>
  <si>
    <t>Mulčování vysazených rostlin při tl. mulče do 100 mm v rovině nebo na svahu do 1:5, výsadbové mísy</t>
  </si>
  <si>
    <t>960510459</t>
  </si>
  <si>
    <t>18580-2114</t>
  </si>
  <si>
    <t>Hnojení půdy nebo trávníku s rozprostřením nebo s rozdělením hnojiva v rovině nebo na svahu do 1:5 umělým hnojivem s rozdělením k jednotlivým rostlinám</t>
  </si>
  <si>
    <t>-1268798291</t>
  </si>
  <si>
    <t>18580-4213</t>
  </si>
  <si>
    <t>Vypletí s případným naložením odpadu na dopravní prostředek, odvozem do 20 km a se složením, v rovině nebo na svahu do 1:5, dřevin soliterních</t>
  </si>
  <si>
    <t>-284557358</t>
  </si>
  <si>
    <t>18580-4312</t>
  </si>
  <si>
    <t>Zalití rostlin vodou přes 20m2, 50l/ks, opakování 2x</t>
  </si>
  <si>
    <t>-1566718453</t>
  </si>
  <si>
    <t>18580-4312.1</t>
  </si>
  <si>
    <t>Zalití rostlin vodou přes 20m2, 30l/ks, opakování 4x</t>
  </si>
  <si>
    <t>-1586773489</t>
  </si>
  <si>
    <t>18585-1121</t>
  </si>
  <si>
    <t>Dovoz vody pro zálivku rostlin na vzdálenost do 1000 m</t>
  </si>
  <si>
    <t>-444390637</t>
  </si>
  <si>
    <t>-520279269</t>
  </si>
  <si>
    <t>Pol19</t>
  </si>
  <si>
    <t>Doprava rostlin a materiálů</t>
  </si>
  <si>
    <t>suma</t>
  </si>
  <si>
    <t>-234515839</t>
  </si>
  <si>
    <t>Pol20</t>
  </si>
  <si>
    <t>Doprava osob</t>
  </si>
  <si>
    <t>-240252362</t>
  </si>
  <si>
    <t>R</t>
  </si>
  <si>
    <t>Kontrola ukotvení dřeviny a obalu kmene</t>
  </si>
  <si>
    <t>-1948021233</t>
  </si>
  <si>
    <t>SO 802 - Sadové úpravy - Cesta C21a</t>
  </si>
  <si>
    <t>D1 - Ovocné stromy</t>
  </si>
  <si>
    <t>D2 - VÝSADBA STROMU</t>
  </si>
  <si>
    <t>Pol21</t>
  </si>
  <si>
    <t>422923624</t>
  </si>
  <si>
    <t>Pol22</t>
  </si>
  <si>
    <t>-80857523</t>
  </si>
  <si>
    <t>Pol23</t>
  </si>
  <si>
    <t>-2108290671</t>
  </si>
  <si>
    <t>Pol24</t>
  </si>
  <si>
    <t>1848261638</t>
  </si>
  <si>
    <t>Pol25</t>
  </si>
  <si>
    <t>-777891346</t>
  </si>
  <si>
    <t>Pol26</t>
  </si>
  <si>
    <t>-1601674493</t>
  </si>
  <si>
    <t>Pol27</t>
  </si>
  <si>
    <t>-211337418</t>
  </si>
  <si>
    <t>-760015140</t>
  </si>
  <si>
    <t>D2</t>
  </si>
  <si>
    <t>-1073114867</t>
  </si>
  <si>
    <t>1696496977</t>
  </si>
  <si>
    <t>-2057788956</t>
  </si>
  <si>
    <t>-1911899203</t>
  </si>
  <si>
    <t>-1349882774</t>
  </si>
  <si>
    <t>887046787</t>
  </si>
  <si>
    <t>-604466279</t>
  </si>
  <si>
    <t>1826622681</t>
  </si>
  <si>
    <t>-2041180206</t>
  </si>
  <si>
    <t>274193715</t>
  </si>
  <si>
    <t>-1642043410</t>
  </si>
  <si>
    <t>-1919889805</t>
  </si>
  <si>
    <t>-480456566</t>
  </si>
  <si>
    <t>-1893440176</t>
  </si>
  <si>
    <t>2096527616</t>
  </si>
  <si>
    <t>-2013452199</t>
  </si>
  <si>
    <t>-216500608</t>
  </si>
  <si>
    <t>1007836893</t>
  </si>
  <si>
    <t>1665918752</t>
  </si>
  <si>
    <t>757482039</t>
  </si>
  <si>
    <t>-1507490592</t>
  </si>
  <si>
    <t>295087168</t>
  </si>
  <si>
    <t>-1973589733</t>
  </si>
  <si>
    <t>2058733648</t>
  </si>
  <si>
    <t>1194450310</t>
  </si>
  <si>
    <t>SO 803 - Sadové úpravy - Cesta C23</t>
  </si>
  <si>
    <t>70251506</t>
  </si>
  <si>
    <t>-930483587</t>
  </si>
  <si>
    <t>-1840639186</t>
  </si>
  <si>
    <t>397892003</t>
  </si>
  <si>
    <t>1248736093</t>
  </si>
  <si>
    <t>-1834195968</t>
  </si>
  <si>
    <t>-2104270683</t>
  </si>
  <si>
    <t>Pol28</t>
  </si>
  <si>
    <t>-1834109991</t>
  </si>
  <si>
    <t>Pol29</t>
  </si>
  <si>
    <t>Pyrus communis - odrůda Hardyho</t>
  </si>
  <si>
    <t>-2018315960</t>
  </si>
  <si>
    <t>Pol30</t>
  </si>
  <si>
    <t>Pyrus communis - odrůda Klappova</t>
  </si>
  <si>
    <t>-49480493</t>
  </si>
  <si>
    <t>Pol31</t>
  </si>
  <si>
    <t>Pyrus communis - odrůda Charnenská</t>
  </si>
  <si>
    <t>-419226552</t>
  </si>
  <si>
    <t>Pol32</t>
  </si>
  <si>
    <t>Pyrus communis - odrůda Konference</t>
  </si>
  <si>
    <t>315765165</t>
  </si>
  <si>
    <t>Pol33</t>
  </si>
  <si>
    <t>Prunus avium - odrůda Karešova</t>
  </si>
  <si>
    <t>-1023351189</t>
  </si>
  <si>
    <t>Pol34</t>
  </si>
  <si>
    <t>Prunus avium - odrůda Těchlovická</t>
  </si>
  <si>
    <t>345382753</t>
  </si>
  <si>
    <t>Poznámka k položce:_x000d_
Ztratné</t>
  </si>
  <si>
    <t>-475722179</t>
  </si>
  <si>
    <t>2089822443</t>
  </si>
  <si>
    <t>-1637127325</t>
  </si>
  <si>
    <t>-1872391993</t>
  </si>
  <si>
    <t>-2115444121</t>
  </si>
  <si>
    <t>-2108756356</t>
  </si>
  <si>
    <t>-1021891380</t>
  </si>
  <si>
    <t>-149936907</t>
  </si>
  <si>
    <t>397977473</t>
  </si>
  <si>
    <t>-805727736</t>
  </si>
  <si>
    <t>1404719485</t>
  </si>
  <si>
    <t>1769683037</t>
  </si>
  <si>
    <t>1060776908</t>
  </si>
  <si>
    <t>-940583648</t>
  </si>
  <si>
    <t>1314713061</t>
  </si>
  <si>
    <t>2010590943</t>
  </si>
  <si>
    <t>289906553</t>
  </si>
  <si>
    <t>1723248760</t>
  </si>
  <si>
    <t>679308958</t>
  </si>
  <si>
    <t>-1124961846</t>
  </si>
  <si>
    <t>1613642307</t>
  </si>
  <si>
    <t>-386802263</t>
  </si>
  <si>
    <t>-214829805</t>
  </si>
  <si>
    <t>131327811</t>
  </si>
  <si>
    <t>988558429</t>
  </si>
  <si>
    <t>-1038950060</t>
  </si>
  <si>
    <t xml:space="preserve">SO 804 - Sadové úpravy  - Cesta IP10</t>
  </si>
  <si>
    <t xml:space="preserve">D2 - VÝSADBA STROMU </t>
  </si>
  <si>
    <t>1380535712</t>
  </si>
  <si>
    <t>32890246</t>
  </si>
  <si>
    <t>795939272</t>
  </si>
  <si>
    <t>1080399685</t>
  </si>
  <si>
    <t>863059765</t>
  </si>
  <si>
    <t xml:space="preserve">VÝSADBA STROMU </t>
  </si>
  <si>
    <t>-1172875124</t>
  </si>
  <si>
    <t>207632704</t>
  </si>
  <si>
    <t>510087513</t>
  </si>
  <si>
    <t>-1563241733</t>
  </si>
  <si>
    <t>1803209107</t>
  </si>
  <si>
    <t>-2028739164</t>
  </si>
  <si>
    <t>1442273480</t>
  </si>
  <si>
    <t>274015616</t>
  </si>
  <si>
    <t>810958995</t>
  </si>
  <si>
    <t>427404137</t>
  </si>
  <si>
    <t>789250669</t>
  </si>
  <si>
    <t>-1296841087</t>
  </si>
  <si>
    <t>1646247938</t>
  </si>
  <si>
    <t>-1006087948</t>
  </si>
  <si>
    <t>1167246302</t>
  </si>
  <si>
    <t>-27412510</t>
  </si>
  <si>
    <t>334431005</t>
  </si>
  <si>
    <t>-241461306</t>
  </si>
  <si>
    <t>1823668491</t>
  </si>
  <si>
    <t>767281050</t>
  </si>
  <si>
    <t>-2137241018</t>
  </si>
  <si>
    <t>596619513</t>
  </si>
  <si>
    <t>-1666768263</t>
  </si>
  <si>
    <t>1182291664</t>
  </si>
  <si>
    <t>-1487453340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</si>
</sst>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22" xfId="0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2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1301111" TargetMode="External" /><Relationship Id="rId2" Type="http://schemas.openxmlformats.org/officeDocument/2006/relationships/hyperlink" Target="https://podminky.urs.cz/item/CS_URS_2021_02/113154112" TargetMode="External" /><Relationship Id="rId3" Type="http://schemas.openxmlformats.org/officeDocument/2006/relationships/hyperlink" Target="https://podminky.urs.cz/item/CS_URS_2021_02/113154113" TargetMode="External" /><Relationship Id="rId4" Type="http://schemas.openxmlformats.org/officeDocument/2006/relationships/hyperlink" Target="https://podminky.urs.cz/item/CS_URS_2021_02/122151105" TargetMode="External" /><Relationship Id="rId5" Type="http://schemas.openxmlformats.org/officeDocument/2006/relationships/hyperlink" Target="https://podminky.urs.cz/item/CS_URS_2021_02/129001101" TargetMode="External" /><Relationship Id="rId6" Type="http://schemas.openxmlformats.org/officeDocument/2006/relationships/hyperlink" Target="https://podminky.urs.cz/item/CS_URS_2021_02/162751117" TargetMode="External" /><Relationship Id="rId7" Type="http://schemas.openxmlformats.org/officeDocument/2006/relationships/hyperlink" Target="https://podminky.urs.cz/item/CS_URS_2021_02/171152111" TargetMode="External" /><Relationship Id="rId8" Type="http://schemas.openxmlformats.org/officeDocument/2006/relationships/hyperlink" Target="https://podminky.urs.cz/item/CS_URS_2021_02/171201231" TargetMode="External" /><Relationship Id="rId9" Type="http://schemas.openxmlformats.org/officeDocument/2006/relationships/hyperlink" Target="https://podminky.urs.cz/item/CS_URS_2021_02/171251201" TargetMode="External" /><Relationship Id="rId10" Type="http://schemas.openxmlformats.org/officeDocument/2006/relationships/hyperlink" Target="https://podminky.urs.cz/item/CS_URS_2021_02/181151322" TargetMode="External" /><Relationship Id="rId11" Type="http://schemas.openxmlformats.org/officeDocument/2006/relationships/hyperlink" Target="https://podminky.urs.cz/item/CS_URS_2021_02/181451132" TargetMode="External" /><Relationship Id="rId12" Type="http://schemas.openxmlformats.org/officeDocument/2006/relationships/hyperlink" Target="https://podminky.urs.cz/item/CS_URS_2021_02/181951112" TargetMode="External" /><Relationship Id="rId13" Type="http://schemas.openxmlformats.org/officeDocument/2006/relationships/hyperlink" Target="https://podminky.urs.cz/item/CS_URS_2021_02/182351133" TargetMode="External" /><Relationship Id="rId14" Type="http://schemas.openxmlformats.org/officeDocument/2006/relationships/hyperlink" Target="https://podminky.urs.cz/item/CS_URS_2021_02/452311131" TargetMode="External" /><Relationship Id="rId15" Type="http://schemas.openxmlformats.org/officeDocument/2006/relationships/hyperlink" Target="https://podminky.urs.cz/item/CS_URS_2021_02/452368211" TargetMode="External" /><Relationship Id="rId16" Type="http://schemas.openxmlformats.org/officeDocument/2006/relationships/hyperlink" Target="https://podminky.urs.cz/item/CS_URS_2021_02/564811113" TargetMode="External" /><Relationship Id="rId17" Type="http://schemas.openxmlformats.org/officeDocument/2006/relationships/hyperlink" Target="https://podminky.urs.cz/item/CS_URS_2021_02/564861111" TargetMode="External" /><Relationship Id="rId18" Type="http://schemas.openxmlformats.org/officeDocument/2006/relationships/hyperlink" Target="https://podminky.urs.cz/item/CS_URS_2021_02/567121111" TargetMode="External" /><Relationship Id="rId19" Type="http://schemas.openxmlformats.org/officeDocument/2006/relationships/hyperlink" Target="https://podminky.urs.cz/item/CS_URS_2021_02/569851111" TargetMode="External" /><Relationship Id="rId20" Type="http://schemas.openxmlformats.org/officeDocument/2006/relationships/hyperlink" Target="https://podminky.urs.cz/item/CS_URS_2021_02/573111112" TargetMode="External" /><Relationship Id="rId21" Type="http://schemas.openxmlformats.org/officeDocument/2006/relationships/hyperlink" Target="https://podminky.urs.cz/item/CS_URS_2021_02/573211108" TargetMode="External" /><Relationship Id="rId22" Type="http://schemas.openxmlformats.org/officeDocument/2006/relationships/hyperlink" Target="https://podminky.urs.cz/item/CS_URS_2021_02/577134111" TargetMode="External" /><Relationship Id="rId23" Type="http://schemas.openxmlformats.org/officeDocument/2006/relationships/hyperlink" Target="https://podminky.urs.cz/item/CS_URS_2021_02/577145112" TargetMode="External" /><Relationship Id="rId24" Type="http://schemas.openxmlformats.org/officeDocument/2006/relationships/hyperlink" Target="https://podminky.urs.cz/item/CS_URS_2021_02/597361121" TargetMode="External" /><Relationship Id="rId25" Type="http://schemas.openxmlformats.org/officeDocument/2006/relationships/hyperlink" Target="https://podminky.urs.cz/item/CS_URS_2021_02/914111111" TargetMode="External" /><Relationship Id="rId26" Type="http://schemas.openxmlformats.org/officeDocument/2006/relationships/hyperlink" Target="https://podminky.urs.cz/item/CS_URS_2021_02/914511111" TargetMode="External" /><Relationship Id="rId27" Type="http://schemas.openxmlformats.org/officeDocument/2006/relationships/hyperlink" Target="https://podminky.urs.cz/item/CS_URS_2021_02/919535558" TargetMode="External" /><Relationship Id="rId28" Type="http://schemas.openxmlformats.org/officeDocument/2006/relationships/hyperlink" Target="https://podminky.urs.cz/item/CS_URS_2021_02/919551114" TargetMode="External" /><Relationship Id="rId29" Type="http://schemas.openxmlformats.org/officeDocument/2006/relationships/hyperlink" Target="https://podminky.urs.cz/item/CS_URS_2021_02/919726122" TargetMode="External" /><Relationship Id="rId30" Type="http://schemas.openxmlformats.org/officeDocument/2006/relationships/hyperlink" Target="https://podminky.urs.cz/item/CS_URS_2021_02/919735111" TargetMode="External" /><Relationship Id="rId31" Type="http://schemas.openxmlformats.org/officeDocument/2006/relationships/hyperlink" Target="https://podminky.urs.cz/item/CS_URS_2021_02/938902112" TargetMode="External" /><Relationship Id="rId32" Type="http://schemas.openxmlformats.org/officeDocument/2006/relationships/hyperlink" Target="https://podminky.urs.cz/item/CS_URS_2021_02/938902452" TargetMode="External" /><Relationship Id="rId33" Type="http://schemas.openxmlformats.org/officeDocument/2006/relationships/hyperlink" Target="https://podminky.urs.cz/item/CS_URS_2021_02/938902499" TargetMode="External" /><Relationship Id="rId34" Type="http://schemas.openxmlformats.org/officeDocument/2006/relationships/hyperlink" Target="https://podminky.urs.cz/item/CS_URS_2021_02/966008113" TargetMode="External" /><Relationship Id="rId35" Type="http://schemas.openxmlformats.org/officeDocument/2006/relationships/hyperlink" Target="https://podminky.urs.cz/item/CS_URS_2021_02/966008311" TargetMode="External" /><Relationship Id="rId36" Type="http://schemas.openxmlformats.org/officeDocument/2006/relationships/hyperlink" Target="https://podminky.urs.cz/item/CS_URS_2021_02/997221551" TargetMode="External" /><Relationship Id="rId37" Type="http://schemas.openxmlformats.org/officeDocument/2006/relationships/hyperlink" Target="https://podminky.urs.cz/item/CS_URS_2021_02/997221559" TargetMode="External" /><Relationship Id="rId38" Type="http://schemas.openxmlformats.org/officeDocument/2006/relationships/hyperlink" Target="https://podminky.urs.cz/item/CS_URS_2021_02/997221611" TargetMode="External" /><Relationship Id="rId39" Type="http://schemas.openxmlformats.org/officeDocument/2006/relationships/hyperlink" Target="https://podminky.urs.cz/item/CS_URS_2021_02/997221615" TargetMode="External" /><Relationship Id="rId40" Type="http://schemas.openxmlformats.org/officeDocument/2006/relationships/hyperlink" Target="https://podminky.urs.cz/item/CS_URS_2021_02/997221645" TargetMode="External" /><Relationship Id="rId41" Type="http://schemas.openxmlformats.org/officeDocument/2006/relationships/hyperlink" Target="https://podminky.urs.cz/item/CS_URS_2021_02/998225111" TargetMode="External" /><Relationship Id="rId42" Type="http://schemas.openxmlformats.org/officeDocument/2006/relationships/hyperlink" Target="https://podminky.urs.cz/item/CS_URS_2021_02/711111001" TargetMode="External" /><Relationship Id="rId43" Type="http://schemas.openxmlformats.org/officeDocument/2006/relationships/hyperlink" Target="https://podminky.urs.cz/item/CS_URS_2021_02/711111002" TargetMode="External" /><Relationship Id="rId44" Type="http://schemas.openxmlformats.org/officeDocument/2006/relationships/hyperlink" Target="https://podminky.urs.cz/item/CS_URS_2021_02/998711101" TargetMode="External" /><Relationship Id="rId4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1301111" TargetMode="External" /><Relationship Id="rId2" Type="http://schemas.openxmlformats.org/officeDocument/2006/relationships/hyperlink" Target="https://podminky.urs.cz/item/CS_URS_2021_02/122151105" TargetMode="External" /><Relationship Id="rId3" Type="http://schemas.openxmlformats.org/officeDocument/2006/relationships/hyperlink" Target="https://podminky.urs.cz/item/CS_URS_2021_02/129001101" TargetMode="External" /><Relationship Id="rId4" Type="http://schemas.openxmlformats.org/officeDocument/2006/relationships/hyperlink" Target="https://podminky.urs.cz/item/CS_URS_2021_02/132151104" TargetMode="External" /><Relationship Id="rId5" Type="http://schemas.openxmlformats.org/officeDocument/2006/relationships/hyperlink" Target="https://podminky.urs.cz/item/CS_URS_2021_02/133151101" TargetMode="External" /><Relationship Id="rId6" Type="http://schemas.openxmlformats.org/officeDocument/2006/relationships/hyperlink" Target="https://podminky.urs.cz/item/CS_URS_2021_02/139001101" TargetMode="External" /><Relationship Id="rId7" Type="http://schemas.openxmlformats.org/officeDocument/2006/relationships/hyperlink" Target="https://podminky.urs.cz/item/CS_URS_2021_02/162751117" TargetMode="External" /><Relationship Id="rId8" Type="http://schemas.openxmlformats.org/officeDocument/2006/relationships/hyperlink" Target="https://podminky.urs.cz/item/CS_URS_2021_02/171152111" TargetMode="External" /><Relationship Id="rId9" Type="http://schemas.openxmlformats.org/officeDocument/2006/relationships/hyperlink" Target="https://podminky.urs.cz/item/CS_URS_2021_02/171201231" TargetMode="External" /><Relationship Id="rId10" Type="http://schemas.openxmlformats.org/officeDocument/2006/relationships/hyperlink" Target="https://podminky.urs.cz/item/CS_URS_2021_02/171251201" TargetMode="External" /><Relationship Id="rId11" Type="http://schemas.openxmlformats.org/officeDocument/2006/relationships/hyperlink" Target="https://podminky.urs.cz/item/CS_URS_2021_02/174151101" TargetMode="External" /><Relationship Id="rId12" Type="http://schemas.openxmlformats.org/officeDocument/2006/relationships/hyperlink" Target="https://podminky.urs.cz/item/CS_URS_2021_02/175111201" TargetMode="External" /><Relationship Id="rId13" Type="http://schemas.openxmlformats.org/officeDocument/2006/relationships/hyperlink" Target="https://podminky.urs.cz/item/CS_URS_2021_02/175151101" TargetMode="External" /><Relationship Id="rId14" Type="http://schemas.openxmlformats.org/officeDocument/2006/relationships/hyperlink" Target="https://podminky.urs.cz/item/CS_URS_2021_02/181151322" TargetMode="External" /><Relationship Id="rId15" Type="http://schemas.openxmlformats.org/officeDocument/2006/relationships/hyperlink" Target="https://podminky.urs.cz/item/CS_URS_2021_02/181451132" TargetMode="External" /><Relationship Id="rId16" Type="http://schemas.openxmlformats.org/officeDocument/2006/relationships/hyperlink" Target="https://podminky.urs.cz/item/CS_URS_2021_02/181951112" TargetMode="External" /><Relationship Id="rId17" Type="http://schemas.openxmlformats.org/officeDocument/2006/relationships/hyperlink" Target="https://podminky.urs.cz/item/CS_URS_2021_02/182351133" TargetMode="External" /><Relationship Id="rId18" Type="http://schemas.openxmlformats.org/officeDocument/2006/relationships/hyperlink" Target="https://podminky.urs.cz/item/CS_URS_2021_02/213141131" TargetMode="External" /><Relationship Id="rId19" Type="http://schemas.openxmlformats.org/officeDocument/2006/relationships/hyperlink" Target="https://podminky.urs.cz/item/CS_URS_2021_02/451573111" TargetMode="External" /><Relationship Id="rId20" Type="http://schemas.openxmlformats.org/officeDocument/2006/relationships/hyperlink" Target="https://podminky.urs.cz/item/CS_URS_2021_02/564811113" TargetMode="External" /><Relationship Id="rId21" Type="http://schemas.openxmlformats.org/officeDocument/2006/relationships/hyperlink" Target="https://podminky.urs.cz/item/CS_URS_2021_02/564851111" TargetMode="External" /><Relationship Id="rId22" Type="http://schemas.openxmlformats.org/officeDocument/2006/relationships/hyperlink" Target="https://podminky.urs.cz/item/CS_URS_2021_02/564861111" TargetMode="External" /><Relationship Id="rId23" Type="http://schemas.openxmlformats.org/officeDocument/2006/relationships/hyperlink" Target="https://podminky.urs.cz/item/CS_URS_2021_02/567121111" TargetMode="External" /><Relationship Id="rId24" Type="http://schemas.openxmlformats.org/officeDocument/2006/relationships/hyperlink" Target="https://podminky.urs.cz/item/CS_URS_2021_02/569851111" TargetMode="External" /><Relationship Id="rId25" Type="http://schemas.openxmlformats.org/officeDocument/2006/relationships/hyperlink" Target="https://podminky.urs.cz/item/CS_URS_2021_02/573111112" TargetMode="External" /><Relationship Id="rId26" Type="http://schemas.openxmlformats.org/officeDocument/2006/relationships/hyperlink" Target="https://podminky.urs.cz/item/CS_URS_2021_02/573211108" TargetMode="External" /><Relationship Id="rId27" Type="http://schemas.openxmlformats.org/officeDocument/2006/relationships/hyperlink" Target="https://podminky.urs.cz/item/CS_URS_2021_02/573451113" TargetMode="External" /><Relationship Id="rId28" Type="http://schemas.openxmlformats.org/officeDocument/2006/relationships/hyperlink" Target="https://podminky.urs.cz/item/CS_URS_2021_02/574381112" TargetMode="External" /><Relationship Id="rId29" Type="http://schemas.openxmlformats.org/officeDocument/2006/relationships/hyperlink" Target="https://podminky.urs.cz/item/CS_URS_2021_02/577134111" TargetMode="External" /><Relationship Id="rId30" Type="http://schemas.openxmlformats.org/officeDocument/2006/relationships/hyperlink" Target="https://podminky.urs.cz/item/CS_URS_2021_02/577145112" TargetMode="External" /><Relationship Id="rId31" Type="http://schemas.openxmlformats.org/officeDocument/2006/relationships/hyperlink" Target="https://podminky.urs.cz/item/CS_URS_2021_02/597361121" TargetMode="External" /><Relationship Id="rId32" Type="http://schemas.openxmlformats.org/officeDocument/2006/relationships/hyperlink" Target="https://podminky.urs.cz/item/CS_URS_2021_02/871228111" TargetMode="External" /><Relationship Id="rId33" Type="http://schemas.openxmlformats.org/officeDocument/2006/relationships/hyperlink" Target="https://podminky.urs.cz/item/CS_URS_2021_02/894411311" TargetMode="External" /><Relationship Id="rId34" Type="http://schemas.openxmlformats.org/officeDocument/2006/relationships/hyperlink" Target="https://podminky.urs.cz/item/CS_URS_2021_02/894412411" TargetMode="External" /><Relationship Id="rId35" Type="http://schemas.openxmlformats.org/officeDocument/2006/relationships/hyperlink" Target="https://podminky.urs.cz/item/CS_URS_2021_02/895111121" TargetMode="External" /><Relationship Id="rId36" Type="http://schemas.openxmlformats.org/officeDocument/2006/relationships/hyperlink" Target="https://podminky.urs.cz/item/CS_URS_2021_02/895641111" TargetMode="External" /><Relationship Id="rId37" Type="http://schemas.openxmlformats.org/officeDocument/2006/relationships/hyperlink" Target="https://podminky.urs.cz/item/CS_URS_2021_02/899104112" TargetMode="External" /><Relationship Id="rId38" Type="http://schemas.openxmlformats.org/officeDocument/2006/relationships/hyperlink" Target="https://podminky.urs.cz/item/CS_URS_2021_02/919726122" TargetMode="External" /><Relationship Id="rId39" Type="http://schemas.openxmlformats.org/officeDocument/2006/relationships/hyperlink" Target="https://podminky.urs.cz/item/CS_URS_2021_02/998225111" TargetMode="External" /><Relationship Id="rId4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1251103" TargetMode="External" /><Relationship Id="rId2" Type="http://schemas.openxmlformats.org/officeDocument/2006/relationships/hyperlink" Target="https://podminky.urs.cz/item/CS_URS_2021_02/111301111" TargetMode="External" /><Relationship Id="rId3" Type="http://schemas.openxmlformats.org/officeDocument/2006/relationships/hyperlink" Target="https://podminky.urs.cz/item/CS_URS_2021_02/112155311" TargetMode="External" /><Relationship Id="rId4" Type="http://schemas.openxmlformats.org/officeDocument/2006/relationships/hyperlink" Target="https://podminky.urs.cz/item/CS_URS_2021_02/122151106" TargetMode="External" /><Relationship Id="rId5" Type="http://schemas.openxmlformats.org/officeDocument/2006/relationships/hyperlink" Target="https://podminky.urs.cz/item/CS_URS_2021_02/129001101" TargetMode="External" /><Relationship Id="rId6" Type="http://schemas.openxmlformats.org/officeDocument/2006/relationships/hyperlink" Target="https://podminky.urs.cz/item/CS_URS_2021_02/162751117" TargetMode="External" /><Relationship Id="rId7" Type="http://schemas.openxmlformats.org/officeDocument/2006/relationships/hyperlink" Target="https://podminky.urs.cz/item/CS_URS_2021_02/171152111" TargetMode="External" /><Relationship Id="rId8" Type="http://schemas.openxmlformats.org/officeDocument/2006/relationships/hyperlink" Target="https://podminky.urs.cz/item/CS_URS_2021_02/171201231" TargetMode="External" /><Relationship Id="rId9" Type="http://schemas.openxmlformats.org/officeDocument/2006/relationships/hyperlink" Target="https://podminky.urs.cz/item/CS_URS_2021_02/171251201" TargetMode="External" /><Relationship Id="rId10" Type="http://schemas.openxmlformats.org/officeDocument/2006/relationships/hyperlink" Target="https://podminky.urs.cz/item/CS_URS_2021_02/174151101" TargetMode="External" /><Relationship Id="rId11" Type="http://schemas.openxmlformats.org/officeDocument/2006/relationships/hyperlink" Target="https://podminky.urs.cz/item/CS_URS_2021_02/174212101" TargetMode="External" /><Relationship Id="rId12" Type="http://schemas.openxmlformats.org/officeDocument/2006/relationships/hyperlink" Target="https://podminky.urs.cz/item/CS_URS_2021_02/175151101" TargetMode="External" /><Relationship Id="rId13" Type="http://schemas.openxmlformats.org/officeDocument/2006/relationships/hyperlink" Target="https://podminky.urs.cz/item/CS_URS_2021_02/181151322" TargetMode="External" /><Relationship Id="rId14" Type="http://schemas.openxmlformats.org/officeDocument/2006/relationships/hyperlink" Target="https://podminky.urs.cz/item/CS_URS_2021_02/181451132" TargetMode="External" /><Relationship Id="rId15" Type="http://schemas.openxmlformats.org/officeDocument/2006/relationships/hyperlink" Target="https://podminky.urs.cz/item/CS_URS_2021_02/181951112" TargetMode="External" /><Relationship Id="rId16" Type="http://schemas.openxmlformats.org/officeDocument/2006/relationships/hyperlink" Target="https://podminky.urs.cz/item/CS_URS_2021_02/182351133" TargetMode="External" /><Relationship Id="rId17" Type="http://schemas.openxmlformats.org/officeDocument/2006/relationships/hyperlink" Target="https://podminky.urs.cz/item/CS_URS_2021_02/213141131" TargetMode="External" /><Relationship Id="rId18" Type="http://schemas.openxmlformats.org/officeDocument/2006/relationships/hyperlink" Target="https://podminky.urs.cz/item/CS_URS_2021_02/451573111" TargetMode="External" /><Relationship Id="rId19" Type="http://schemas.openxmlformats.org/officeDocument/2006/relationships/hyperlink" Target="https://podminky.urs.cz/item/CS_URS_2021_02/564811113" TargetMode="External" /><Relationship Id="rId20" Type="http://schemas.openxmlformats.org/officeDocument/2006/relationships/hyperlink" Target="https://podminky.urs.cz/item/CS_URS_2021_02/564851111" TargetMode="External" /><Relationship Id="rId21" Type="http://schemas.openxmlformats.org/officeDocument/2006/relationships/hyperlink" Target="https://podminky.urs.cz/item/CS_URS_2021_02/564861111" TargetMode="External" /><Relationship Id="rId22" Type="http://schemas.openxmlformats.org/officeDocument/2006/relationships/hyperlink" Target="https://podminky.urs.cz/item/CS_URS_2021_02/567121111" TargetMode="External" /><Relationship Id="rId23" Type="http://schemas.openxmlformats.org/officeDocument/2006/relationships/hyperlink" Target="https://podminky.urs.cz/item/CS_URS_2021_02/569851111" TargetMode="External" /><Relationship Id="rId24" Type="http://schemas.openxmlformats.org/officeDocument/2006/relationships/hyperlink" Target="https://podminky.urs.cz/item/CS_URS_2021_02/573111112" TargetMode="External" /><Relationship Id="rId25" Type="http://schemas.openxmlformats.org/officeDocument/2006/relationships/hyperlink" Target="https://podminky.urs.cz/item/CS_URS_2021_02/573211108" TargetMode="External" /><Relationship Id="rId26" Type="http://schemas.openxmlformats.org/officeDocument/2006/relationships/hyperlink" Target="https://podminky.urs.cz/item/CS_URS_2021_02/573451113" TargetMode="External" /><Relationship Id="rId27" Type="http://schemas.openxmlformats.org/officeDocument/2006/relationships/hyperlink" Target="https://podminky.urs.cz/item/CS_URS_2021_02/574381112" TargetMode="External" /><Relationship Id="rId28" Type="http://schemas.openxmlformats.org/officeDocument/2006/relationships/hyperlink" Target="https://podminky.urs.cz/item/CS_URS_2021_02/577134111" TargetMode="External" /><Relationship Id="rId29" Type="http://schemas.openxmlformats.org/officeDocument/2006/relationships/hyperlink" Target="https://podminky.urs.cz/item/CS_URS_2021_02/577145112" TargetMode="External" /><Relationship Id="rId30" Type="http://schemas.openxmlformats.org/officeDocument/2006/relationships/hyperlink" Target="https://podminky.urs.cz/item/CS_URS_2021_02/597361121" TargetMode="External" /><Relationship Id="rId31" Type="http://schemas.openxmlformats.org/officeDocument/2006/relationships/hyperlink" Target="https://podminky.urs.cz/item/CS_URS_2021_02/871228111" TargetMode="External" /><Relationship Id="rId32" Type="http://schemas.openxmlformats.org/officeDocument/2006/relationships/hyperlink" Target="https://podminky.urs.cz/item/CS_URS_2021_02/895111121" TargetMode="External" /><Relationship Id="rId33" Type="http://schemas.openxmlformats.org/officeDocument/2006/relationships/hyperlink" Target="https://podminky.urs.cz/item/CS_URS_2021_02/895641111" TargetMode="External" /><Relationship Id="rId34" Type="http://schemas.openxmlformats.org/officeDocument/2006/relationships/hyperlink" Target="https://podminky.urs.cz/item/CS_URS_2021_02/899104112" TargetMode="External" /><Relationship Id="rId35" Type="http://schemas.openxmlformats.org/officeDocument/2006/relationships/hyperlink" Target="https://podminky.urs.cz/item/CS_URS_2021_02/919726122" TargetMode="External" /><Relationship Id="rId36" Type="http://schemas.openxmlformats.org/officeDocument/2006/relationships/hyperlink" Target="https://podminky.urs.cz/item/CS_URS_2021_02/998225111" TargetMode="External" /><Relationship Id="rId37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59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50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51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52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53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52</v>
      </c>
      <c r="AI60" s="43"/>
      <c r="AJ60" s="43"/>
      <c r="AK60" s="43"/>
      <c r="AL60" s="43"/>
      <c r="AM60" s="65" t="s">
        <v>53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54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55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52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53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52</v>
      </c>
      <c r="AI75" s="43"/>
      <c r="AJ75" s="43"/>
      <c r="AK75" s="43"/>
      <c r="AL75" s="43"/>
      <c r="AM75" s="65" t="s">
        <v>53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56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221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Rekonstrukce polních cest, k.ú. Helvíkovice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Helvíkovice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10. 9. 2021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Obec Helvíkovice, Helvíkovice 3, 564 01 Žamberk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Kamil Hronovský</v>
      </c>
      <c r="AN89" s="72"/>
      <c r="AO89" s="72"/>
      <c r="AP89" s="72"/>
      <c r="AQ89" s="41"/>
      <c r="AR89" s="45"/>
      <c r="AS89" s="82" t="s">
        <v>57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58</v>
      </c>
      <c r="D92" s="95"/>
      <c r="E92" s="95"/>
      <c r="F92" s="95"/>
      <c r="G92" s="95"/>
      <c r="H92" s="96"/>
      <c r="I92" s="97" t="s">
        <v>59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60</v>
      </c>
      <c r="AH92" s="95"/>
      <c r="AI92" s="95"/>
      <c r="AJ92" s="95"/>
      <c r="AK92" s="95"/>
      <c r="AL92" s="95"/>
      <c r="AM92" s="95"/>
      <c r="AN92" s="97" t="s">
        <v>61</v>
      </c>
      <c r="AO92" s="95"/>
      <c r="AP92" s="99"/>
      <c r="AQ92" s="100" t="s">
        <v>62</v>
      </c>
      <c r="AR92" s="45"/>
      <c r="AS92" s="101" t="s">
        <v>63</v>
      </c>
      <c r="AT92" s="102" t="s">
        <v>64</v>
      </c>
      <c r="AU92" s="102" t="s">
        <v>65</v>
      </c>
      <c r="AV92" s="102" t="s">
        <v>66</v>
      </c>
      <c r="AW92" s="102" t="s">
        <v>67</v>
      </c>
      <c r="AX92" s="102" t="s">
        <v>68</v>
      </c>
      <c r="AY92" s="102" t="s">
        <v>69</v>
      </c>
      <c r="AZ92" s="102" t="s">
        <v>70</v>
      </c>
      <c r="BA92" s="102" t="s">
        <v>71</v>
      </c>
      <c r="BB92" s="102" t="s">
        <v>72</v>
      </c>
      <c r="BC92" s="102" t="s">
        <v>73</v>
      </c>
      <c r="BD92" s="103" t="s">
        <v>74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75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ROUND(SUM(AG95:AG101),2)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ROUND(SUM(AS95:AS101),2)</f>
        <v>0</v>
      </c>
      <c r="AT94" s="115">
        <f>ROUND(SUM(AV94:AW94),2)</f>
        <v>0</v>
      </c>
      <c r="AU94" s="116">
        <f>ROUND(SUM(AU95:AU101),5)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ROUND(SUM(AZ95:AZ101),2)</f>
        <v>0</v>
      </c>
      <c r="BA94" s="115">
        <f>ROUND(SUM(BA95:BA101),2)</f>
        <v>0</v>
      </c>
      <c r="BB94" s="115">
        <f>ROUND(SUM(BB95:BB101),2)</f>
        <v>0</v>
      </c>
      <c r="BC94" s="115">
        <f>ROUND(SUM(BC95:BC101),2)</f>
        <v>0</v>
      </c>
      <c r="BD94" s="117">
        <f>ROUND(SUM(BD95:BD101),2)</f>
        <v>0</v>
      </c>
      <c r="BE94" s="6"/>
      <c r="BS94" s="118" t="s">
        <v>76</v>
      </c>
      <c r="BT94" s="118" t="s">
        <v>77</v>
      </c>
      <c r="BU94" s="119" t="s">
        <v>78</v>
      </c>
      <c r="BV94" s="118" t="s">
        <v>79</v>
      </c>
      <c r="BW94" s="118" t="s">
        <v>5</v>
      </c>
      <c r="BX94" s="118" t="s">
        <v>80</v>
      </c>
      <c r="CL94" s="118" t="s">
        <v>1</v>
      </c>
    </row>
    <row r="95" s="7" customFormat="1" ht="16.5" customHeight="1">
      <c r="A95" s="120" t="s">
        <v>81</v>
      </c>
      <c r="B95" s="121"/>
      <c r="C95" s="122"/>
      <c r="D95" s="123" t="s">
        <v>82</v>
      </c>
      <c r="E95" s="123"/>
      <c r="F95" s="123"/>
      <c r="G95" s="123"/>
      <c r="H95" s="123"/>
      <c r="I95" s="124"/>
      <c r="J95" s="123" t="s">
        <v>83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101 - Polní cesta C 9'!J30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84</v>
      </c>
      <c r="AR95" s="127"/>
      <c r="AS95" s="128">
        <v>0</v>
      </c>
      <c r="AT95" s="129">
        <f>ROUND(SUM(AV95:AW95),2)</f>
        <v>0</v>
      </c>
      <c r="AU95" s="130">
        <f>'SO 101 - Polní cesta C 9'!P126</f>
        <v>0</v>
      </c>
      <c r="AV95" s="129">
        <f>'SO 101 - Polní cesta C 9'!J33</f>
        <v>0</v>
      </c>
      <c r="AW95" s="129">
        <f>'SO 101 - Polní cesta C 9'!J34</f>
        <v>0</v>
      </c>
      <c r="AX95" s="129">
        <f>'SO 101 - Polní cesta C 9'!J35</f>
        <v>0</v>
      </c>
      <c r="AY95" s="129">
        <f>'SO 101 - Polní cesta C 9'!J36</f>
        <v>0</v>
      </c>
      <c r="AZ95" s="129">
        <f>'SO 101 - Polní cesta C 9'!F33</f>
        <v>0</v>
      </c>
      <c r="BA95" s="129">
        <f>'SO 101 - Polní cesta C 9'!F34</f>
        <v>0</v>
      </c>
      <c r="BB95" s="129">
        <f>'SO 101 - Polní cesta C 9'!F35</f>
        <v>0</v>
      </c>
      <c r="BC95" s="129">
        <f>'SO 101 - Polní cesta C 9'!F36</f>
        <v>0</v>
      </c>
      <c r="BD95" s="131">
        <f>'SO 101 - Polní cesta C 9'!F37</f>
        <v>0</v>
      </c>
      <c r="BE95" s="7"/>
      <c r="BT95" s="132" t="s">
        <v>85</v>
      </c>
      <c r="BV95" s="132" t="s">
        <v>79</v>
      </c>
      <c r="BW95" s="132" t="s">
        <v>86</v>
      </c>
      <c r="BX95" s="132" t="s">
        <v>5</v>
      </c>
      <c r="CL95" s="132" t="s">
        <v>1</v>
      </c>
      <c r="CM95" s="132" t="s">
        <v>87</v>
      </c>
    </row>
    <row r="96" s="7" customFormat="1" ht="16.5" customHeight="1">
      <c r="A96" s="120" t="s">
        <v>81</v>
      </c>
      <c r="B96" s="121"/>
      <c r="C96" s="122"/>
      <c r="D96" s="123" t="s">
        <v>88</v>
      </c>
      <c r="E96" s="123"/>
      <c r="F96" s="123"/>
      <c r="G96" s="123"/>
      <c r="H96" s="123"/>
      <c r="I96" s="124"/>
      <c r="J96" s="123" t="s">
        <v>89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102 - Polní cesta C21a'!J30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84</v>
      </c>
      <c r="AR96" s="127"/>
      <c r="AS96" s="128">
        <v>0</v>
      </c>
      <c r="AT96" s="129">
        <f>ROUND(SUM(AV96:AW96),2)</f>
        <v>0</v>
      </c>
      <c r="AU96" s="130">
        <f>'SO 102 - Polní cesta C21a'!P125</f>
        <v>0</v>
      </c>
      <c r="AV96" s="129">
        <f>'SO 102 - Polní cesta C21a'!J33</f>
        <v>0</v>
      </c>
      <c r="AW96" s="129">
        <f>'SO 102 - Polní cesta C21a'!J34</f>
        <v>0</v>
      </c>
      <c r="AX96" s="129">
        <f>'SO 102 - Polní cesta C21a'!J35</f>
        <v>0</v>
      </c>
      <c r="AY96" s="129">
        <f>'SO 102 - Polní cesta C21a'!J36</f>
        <v>0</v>
      </c>
      <c r="AZ96" s="129">
        <f>'SO 102 - Polní cesta C21a'!F33</f>
        <v>0</v>
      </c>
      <c r="BA96" s="129">
        <f>'SO 102 - Polní cesta C21a'!F34</f>
        <v>0</v>
      </c>
      <c r="BB96" s="129">
        <f>'SO 102 - Polní cesta C21a'!F35</f>
        <v>0</v>
      </c>
      <c r="BC96" s="129">
        <f>'SO 102 - Polní cesta C21a'!F36</f>
        <v>0</v>
      </c>
      <c r="BD96" s="131">
        <f>'SO 102 - Polní cesta C21a'!F37</f>
        <v>0</v>
      </c>
      <c r="BE96" s="7"/>
      <c r="BT96" s="132" t="s">
        <v>85</v>
      </c>
      <c r="BV96" s="132" t="s">
        <v>79</v>
      </c>
      <c r="BW96" s="132" t="s">
        <v>90</v>
      </c>
      <c r="BX96" s="132" t="s">
        <v>5</v>
      </c>
      <c r="CL96" s="132" t="s">
        <v>1</v>
      </c>
      <c r="CM96" s="132" t="s">
        <v>87</v>
      </c>
    </row>
    <row r="97" s="7" customFormat="1" ht="16.5" customHeight="1">
      <c r="A97" s="120" t="s">
        <v>81</v>
      </c>
      <c r="B97" s="121"/>
      <c r="C97" s="122"/>
      <c r="D97" s="123" t="s">
        <v>91</v>
      </c>
      <c r="E97" s="123"/>
      <c r="F97" s="123"/>
      <c r="G97" s="123"/>
      <c r="H97" s="123"/>
      <c r="I97" s="124"/>
      <c r="J97" s="123" t="s">
        <v>92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 103 - Polní cesta C22'!J30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84</v>
      </c>
      <c r="AR97" s="127"/>
      <c r="AS97" s="128">
        <v>0</v>
      </c>
      <c r="AT97" s="129">
        <f>ROUND(SUM(AV97:AW97),2)</f>
        <v>0</v>
      </c>
      <c r="AU97" s="130">
        <f>'SO 103 - Polní cesta C22'!P125</f>
        <v>0</v>
      </c>
      <c r="AV97" s="129">
        <f>'SO 103 - Polní cesta C22'!J33</f>
        <v>0</v>
      </c>
      <c r="AW97" s="129">
        <f>'SO 103 - Polní cesta C22'!J34</f>
        <v>0</v>
      </c>
      <c r="AX97" s="129">
        <f>'SO 103 - Polní cesta C22'!J35</f>
        <v>0</v>
      </c>
      <c r="AY97" s="129">
        <f>'SO 103 - Polní cesta C22'!J36</f>
        <v>0</v>
      </c>
      <c r="AZ97" s="129">
        <f>'SO 103 - Polní cesta C22'!F33</f>
        <v>0</v>
      </c>
      <c r="BA97" s="129">
        <f>'SO 103 - Polní cesta C22'!F34</f>
        <v>0</v>
      </c>
      <c r="BB97" s="129">
        <f>'SO 103 - Polní cesta C22'!F35</f>
        <v>0</v>
      </c>
      <c r="BC97" s="129">
        <f>'SO 103 - Polní cesta C22'!F36</f>
        <v>0</v>
      </c>
      <c r="BD97" s="131">
        <f>'SO 103 - Polní cesta C22'!F37</f>
        <v>0</v>
      </c>
      <c r="BE97" s="7"/>
      <c r="BT97" s="132" t="s">
        <v>85</v>
      </c>
      <c r="BV97" s="132" t="s">
        <v>79</v>
      </c>
      <c r="BW97" s="132" t="s">
        <v>93</v>
      </c>
      <c r="BX97" s="132" t="s">
        <v>5</v>
      </c>
      <c r="CL97" s="132" t="s">
        <v>1</v>
      </c>
      <c r="CM97" s="132" t="s">
        <v>87</v>
      </c>
    </row>
    <row r="98" s="7" customFormat="1" ht="16.5" customHeight="1">
      <c r="A98" s="120" t="s">
        <v>81</v>
      </c>
      <c r="B98" s="121"/>
      <c r="C98" s="122"/>
      <c r="D98" s="123" t="s">
        <v>94</v>
      </c>
      <c r="E98" s="123"/>
      <c r="F98" s="123"/>
      <c r="G98" s="123"/>
      <c r="H98" s="123"/>
      <c r="I98" s="124"/>
      <c r="J98" s="123" t="s">
        <v>95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'SO 801 - Sadové úpravy ce...'!J30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84</v>
      </c>
      <c r="AR98" s="127"/>
      <c r="AS98" s="128">
        <v>0</v>
      </c>
      <c r="AT98" s="129">
        <f>ROUND(SUM(AV98:AW98),2)</f>
        <v>0</v>
      </c>
      <c r="AU98" s="130">
        <f>'SO 801 - Sadové úpravy ce...'!P119</f>
        <v>0</v>
      </c>
      <c r="AV98" s="129">
        <f>'SO 801 - Sadové úpravy ce...'!J33</f>
        <v>0</v>
      </c>
      <c r="AW98" s="129">
        <f>'SO 801 - Sadové úpravy ce...'!J34</f>
        <v>0</v>
      </c>
      <c r="AX98" s="129">
        <f>'SO 801 - Sadové úpravy ce...'!J35</f>
        <v>0</v>
      </c>
      <c r="AY98" s="129">
        <f>'SO 801 - Sadové úpravy ce...'!J36</f>
        <v>0</v>
      </c>
      <c r="AZ98" s="129">
        <f>'SO 801 - Sadové úpravy ce...'!F33</f>
        <v>0</v>
      </c>
      <c r="BA98" s="129">
        <f>'SO 801 - Sadové úpravy ce...'!F34</f>
        <v>0</v>
      </c>
      <c r="BB98" s="129">
        <f>'SO 801 - Sadové úpravy ce...'!F35</f>
        <v>0</v>
      </c>
      <c r="BC98" s="129">
        <f>'SO 801 - Sadové úpravy ce...'!F36</f>
        <v>0</v>
      </c>
      <c r="BD98" s="131">
        <f>'SO 801 - Sadové úpravy ce...'!F37</f>
        <v>0</v>
      </c>
      <c r="BE98" s="7"/>
      <c r="BT98" s="132" t="s">
        <v>85</v>
      </c>
      <c r="BV98" s="132" t="s">
        <v>79</v>
      </c>
      <c r="BW98" s="132" t="s">
        <v>96</v>
      </c>
      <c r="BX98" s="132" t="s">
        <v>5</v>
      </c>
      <c r="CL98" s="132" t="s">
        <v>1</v>
      </c>
      <c r="CM98" s="132" t="s">
        <v>87</v>
      </c>
    </row>
    <row r="99" s="7" customFormat="1" ht="16.5" customHeight="1">
      <c r="A99" s="120" t="s">
        <v>81</v>
      </c>
      <c r="B99" s="121"/>
      <c r="C99" s="122"/>
      <c r="D99" s="123" t="s">
        <v>97</v>
      </c>
      <c r="E99" s="123"/>
      <c r="F99" s="123"/>
      <c r="G99" s="123"/>
      <c r="H99" s="123"/>
      <c r="I99" s="124"/>
      <c r="J99" s="123" t="s">
        <v>98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'SO 802 - Sadové úpravy - ...'!J30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84</v>
      </c>
      <c r="AR99" s="127"/>
      <c r="AS99" s="128">
        <v>0</v>
      </c>
      <c r="AT99" s="129">
        <f>ROUND(SUM(AV99:AW99),2)</f>
        <v>0</v>
      </c>
      <c r="AU99" s="130">
        <f>'SO 802 - Sadové úpravy - ...'!P120</f>
        <v>0</v>
      </c>
      <c r="AV99" s="129">
        <f>'SO 802 - Sadové úpravy - ...'!J33</f>
        <v>0</v>
      </c>
      <c r="AW99" s="129">
        <f>'SO 802 - Sadové úpravy - ...'!J34</f>
        <v>0</v>
      </c>
      <c r="AX99" s="129">
        <f>'SO 802 - Sadové úpravy - ...'!J35</f>
        <v>0</v>
      </c>
      <c r="AY99" s="129">
        <f>'SO 802 - Sadové úpravy - ...'!J36</f>
        <v>0</v>
      </c>
      <c r="AZ99" s="129">
        <f>'SO 802 - Sadové úpravy - ...'!F33</f>
        <v>0</v>
      </c>
      <c r="BA99" s="129">
        <f>'SO 802 - Sadové úpravy - ...'!F34</f>
        <v>0</v>
      </c>
      <c r="BB99" s="129">
        <f>'SO 802 - Sadové úpravy - ...'!F35</f>
        <v>0</v>
      </c>
      <c r="BC99" s="129">
        <f>'SO 802 - Sadové úpravy - ...'!F36</f>
        <v>0</v>
      </c>
      <c r="BD99" s="131">
        <f>'SO 802 - Sadové úpravy - ...'!F37</f>
        <v>0</v>
      </c>
      <c r="BE99" s="7"/>
      <c r="BT99" s="132" t="s">
        <v>85</v>
      </c>
      <c r="BV99" s="132" t="s">
        <v>79</v>
      </c>
      <c r="BW99" s="132" t="s">
        <v>99</v>
      </c>
      <c r="BX99" s="132" t="s">
        <v>5</v>
      </c>
      <c r="CL99" s="132" t="s">
        <v>1</v>
      </c>
      <c r="CM99" s="132" t="s">
        <v>87</v>
      </c>
    </row>
    <row r="100" s="7" customFormat="1" ht="16.5" customHeight="1">
      <c r="A100" s="120" t="s">
        <v>81</v>
      </c>
      <c r="B100" s="121"/>
      <c r="C100" s="122"/>
      <c r="D100" s="123" t="s">
        <v>100</v>
      </c>
      <c r="E100" s="123"/>
      <c r="F100" s="123"/>
      <c r="G100" s="123"/>
      <c r="H100" s="123"/>
      <c r="I100" s="124"/>
      <c r="J100" s="123" t="s">
        <v>101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'SO 803 - Sadové úpravy - ...'!J30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84</v>
      </c>
      <c r="AR100" s="127"/>
      <c r="AS100" s="128">
        <v>0</v>
      </c>
      <c r="AT100" s="129">
        <f>ROUND(SUM(AV100:AW100),2)</f>
        <v>0</v>
      </c>
      <c r="AU100" s="130">
        <f>'SO 803 - Sadové úpravy - ...'!P119</f>
        <v>0</v>
      </c>
      <c r="AV100" s="129">
        <f>'SO 803 - Sadové úpravy - ...'!J33</f>
        <v>0</v>
      </c>
      <c r="AW100" s="129">
        <f>'SO 803 - Sadové úpravy - ...'!J34</f>
        <v>0</v>
      </c>
      <c r="AX100" s="129">
        <f>'SO 803 - Sadové úpravy - ...'!J35</f>
        <v>0</v>
      </c>
      <c r="AY100" s="129">
        <f>'SO 803 - Sadové úpravy - ...'!J36</f>
        <v>0</v>
      </c>
      <c r="AZ100" s="129">
        <f>'SO 803 - Sadové úpravy - ...'!F33</f>
        <v>0</v>
      </c>
      <c r="BA100" s="129">
        <f>'SO 803 - Sadové úpravy - ...'!F34</f>
        <v>0</v>
      </c>
      <c r="BB100" s="129">
        <f>'SO 803 - Sadové úpravy - ...'!F35</f>
        <v>0</v>
      </c>
      <c r="BC100" s="129">
        <f>'SO 803 - Sadové úpravy - ...'!F36</f>
        <v>0</v>
      </c>
      <c r="BD100" s="131">
        <f>'SO 803 - Sadové úpravy - ...'!F37</f>
        <v>0</v>
      </c>
      <c r="BE100" s="7"/>
      <c r="BT100" s="132" t="s">
        <v>85</v>
      </c>
      <c r="BV100" s="132" t="s">
        <v>79</v>
      </c>
      <c r="BW100" s="132" t="s">
        <v>102</v>
      </c>
      <c r="BX100" s="132" t="s">
        <v>5</v>
      </c>
      <c r="CL100" s="132" t="s">
        <v>1</v>
      </c>
      <c r="CM100" s="132" t="s">
        <v>87</v>
      </c>
    </row>
    <row r="101" s="7" customFormat="1" ht="16.5" customHeight="1">
      <c r="A101" s="120" t="s">
        <v>81</v>
      </c>
      <c r="B101" s="121"/>
      <c r="C101" s="122"/>
      <c r="D101" s="123" t="s">
        <v>103</v>
      </c>
      <c r="E101" s="123"/>
      <c r="F101" s="123"/>
      <c r="G101" s="123"/>
      <c r="H101" s="123"/>
      <c r="I101" s="124"/>
      <c r="J101" s="123" t="s">
        <v>104</v>
      </c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5">
        <f>'SO 804 - Sadové úpravy  -...'!J30</f>
        <v>0</v>
      </c>
      <c r="AH101" s="124"/>
      <c r="AI101" s="124"/>
      <c r="AJ101" s="124"/>
      <c r="AK101" s="124"/>
      <c r="AL101" s="124"/>
      <c r="AM101" s="124"/>
      <c r="AN101" s="125">
        <f>SUM(AG101,AT101)</f>
        <v>0</v>
      </c>
      <c r="AO101" s="124"/>
      <c r="AP101" s="124"/>
      <c r="AQ101" s="126" t="s">
        <v>84</v>
      </c>
      <c r="AR101" s="127"/>
      <c r="AS101" s="133">
        <v>0</v>
      </c>
      <c r="AT101" s="134">
        <f>ROUND(SUM(AV101:AW101),2)</f>
        <v>0</v>
      </c>
      <c r="AU101" s="135">
        <f>'SO 804 - Sadové úpravy  -...'!P119</f>
        <v>0</v>
      </c>
      <c r="AV101" s="134">
        <f>'SO 804 - Sadové úpravy  -...'!J33</f>
        <v>0</v>
      </c>
      <c r="AW101" s="134">
        <f>'SO 804 - Sadové úpravy  -...'!J34</f>
        <v>0</v>
      </c>
      <c r="AX101" s="134">
        <f>'SO 804 - Sadové úpravy  -...'!J35</f>
        <v>0</v>
      </c>
      <c r="AY101" s="134">
        <f>'SO 804 - Sadové úpravy  -...'!J36</f>
        <v>0</v>
      </c>
      <c r="AZ101" s="134">
        <f>'SO 804 - Sadové úpravy  -...'!F33</f>
        <v>0</v>
      </c>
      <c r="BA101" s="134">
        <f>'SO 804 - Sadové úpravy  -...'!F34</f>
        <v>0</v>
      </c>
      <c r="BB101" s="134">
        <f>'SO 804 - Sadové úpravy  -...'!F35</f>
        <v>0</v>
      </c>
      <c r="BC101" s="134">
        <f>'SO 804 - Sadové úpravy  -...'!F36</f>
        <v>0</v>
      </c>
      <c r="BD101" s="136">
        <f>'SO 804 - Sadové úpravy  -...'!F37</f>
        <v>0</v>
      </c>
      <c r="BE101" s="7"/>
      <c r="BT101" s="132" t="s">
        <v>85</v>
      </c>
      <c r="BV101" s="132" t="s">
        <v>79</v>
      </c>
      <c r="BW101" s="132" t="s">
        <v>105</v>
      </c>
      <c r="BX101" s="132" t="s">
        <v>5</v>
      </c>
      <c r="CL101" s="132" t="s">
        <v>1</v>
      </c>
      <c r="CM101" s="132" t="s">
        <v>87</v>
      </c>
    </row>
    <row r="102" s="2" customFormat="1" ht="30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F102" s="41"/>
      <c r="AG102" s="41"/>
      <c r="AH102" s="41"/>
      <c r="AI102" s="41"/>
      <c r="AJ102" s="41"/>
      <c r="AK102" s="41"/>
      <c r="AL102" s="41"/>
      <c r="AM102" s="41"/>
      <c r="AN102" s="41"/>
      <c r="AO102" s="41"/>
      <c r="AP102" s="41"/>
      <c r="AQ102" s="41"/>
      <c r="AR102" s="45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68"/>
      <c r="T103" s="68"/>
      <c r="U103" s="68"/>
      <c r="V103" s="68"/>
      <c r="W103" s="68"/>
      <c r="X103" s="68"/>
      <c r="Y103" s="68"/>
      <c r="Z103" s="68"/>
      <c r="AA103" s="68"/>
      <c r="AB103" s="68"/>
      <c r="AC103" s="68"/>
      <c r="AD103" s="68"/>
      <c r="AE103" s="68"/>
      <c r="AF103" s="68"/>
      <c r="AG103" s="68"/>
      <c r="AH103" s="68"/>
      <c r="AI103" s="68"/>
      <c r="AJ103" s="68"/>
      <c r="AK103" s="68"/>
      <c r="AL103" s="68"/>
      <c r="AM103" s="68"/>
      <c r="AN103" s="68"/>
      <c r="AO103" s="68"/>
      <c r="AP103" s="68"/>
      <c r="AQ103" s="68"/>
      <c r="AR103" s="45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</row>
  </sheetData>
  <sheetProtection sheet="1" formatColumns="0" formatRows="0" objects="1" scenarios="1" spinCount="100000" saltValue="ErJggiYLBJoNj8AWEW0DpsqE4FfkiiQmDdDZcS+fRwXvnrSpKrpSO3VdWwUtS09j/ZqBJeKOOKFCWBRKPfNB1g==" hashValue="NJg2yb10+KiasjfqS7AODggMmF/pWd38ZffY8B+pXh84DNWALgq+JqPPLiZ7PgymDN54JACcE5XJiANWUtmx3w==" algorithmName="SHA-512" password="CC35"/>
  <mergeCells count="66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101 - Polní cesta C 9'!C2" display="/"/>
    <hyperlink ref="A96" location="'SO 102 - Polní cesta C21a'!C2" display="/"/>
    <hyperlink ref="A97" location="'SO 103 - Polní cesta C22'!C2" display="/"/>
    <hyperlink ref="A98" location="'SO 801 - Sadové úpravy ce...'!C2" display="/"/>
    <hyperlink ref="A99" location="'SO 802 - Sadové úpravy - ...'!C2" display="/"/>
    <hyperlink ref="A100" location="'SO 803 - Sadové úpravy - ...'!C2" display="/"/>
    <hyperlink ref="A101" location="'SO 804 - Sadové úpravy  -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106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Rekonstrukce polních cest, k.ú. Helvíkovice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10. 9. 2021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83.25" customHeight="1">
      <c r="A27" s="146"/>
      <c r="B27" s="147"/>
      <c r="C27" s="146"/>
      <c r="D27" s="146"/>
      <c r="E27" s="148" t="s">
        <v>109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37</v>
      </c>
      <c r="E30" s="39"/>
      <c r="F30" s="39"/>
      <c r="G30" s="39"/>
      <c r="H30" s="39"/>
      <c r="I30" s="39"/>
      <c r="J30" s="152">
        <f>ROUND(J126,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39</v>
      </c>
      <c r="G32" s="39"/>
      <c r="H32" s="39"/>
      <c r="I32" s="153" t="s">
        <v>38</v>
      </c>
      <c r="J32" s="153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41</v>
      </c>
      <c r="E33" s="141" t="s">
        <v>42</v>
      </c>
      <c r="F33" s="155">
        <f>ROUND((SUM(BE126:BE418)),  2)</f>
        <v>0</v>
      </c>
      <c r="G33" s="39"/>
      <c r="H33" s="39"/>
      <c r="I33" s="156">
        <v>0.20999999999999999</v>
      </c>
      <c r="J33" s="155">
        <f>ROUND(((SUM(BE126:BE418))*I33),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43</v>
      </c>
      <c r="F34" s="155">
        <f>ROUND((SUM(BF126:BF418)),  2)</f>
        <v>0</v>
      </c>
      <c r="G34" s="39"/>
      <c r="H34" s="39"/>
      <c r="I34" s="156">
        <v>0.14999999999999999</v>
      </c>
      <c r="J34" s="155">
        <f>ROUND(((SUM(BF126:BF418))*I34),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44</v>
      </c>
      <c r="F35" s="155">
        <f>ROUND((SUM(BG126:BG418)),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45</v>
      </c>
      <c r="F36" s="155">
        <f>ROUND((SUM(BH126:BH418)),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46</v>
      </c>
      <c r="F37" s="155">
        <f>ROUND((SUM(BI126:BI418)),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Rekonstrukce polních cest, k.ú. Helvíkovice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101 - Polní cesta C 9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Helvíkovice</v>
      </c>
      <c r="G89" s="41"/>
      <c r="H89" s="41"/>
      <c r="I89" s="33" t="s">
        <v>22</v>
      </c>
      <c r="J89" s="80" t="str">
        <f>IF(J12="","",J12)</f>
        <v>10. 9. 2021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Obec Helvíkovice, Helvíkovice 3, 564 01 Žamberk</v>
      </c>
      <c r="G91" s="41"/>
      <c r="H91" s="41"/>
      <c r="I91" s="33" t="s">
        <v>30</v>
      </c>
      <c r="J91" s="37" t="str">
        <f>E21</f>
        <v>Kamil Hronovský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111</v>
      </c>
      <c r="D94" s="177"/>
      <c r="E94" s="177"/>
      <c r="F94" s="177"/>
      <c r="G94" s="177"/>
      <c r="H94" s="177"/>
      <c r="I94" s="177"/>
      <c r="J94" s="178" t="s">
        <v>112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113</v>
      </c>
      <c r="D96" s="41"/>
      <c r="E96" s="41"/>
      <c r="F96" s="41"/>
      <c r="G96" s="41"/>
      <c r="H96" s="41"/>
      <c r="I96" s="41"/>
      <c r="J96" s="111">
        <f>J126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114</v>
      </c>
    </row>
    <row r="97" s="9" customFormat="1" ht="24.96" customHeight="1">
      <c r="A97" s="9"/>
      <c r="B97" s="180"/>
      <c r="C97" s="181"/>
      <c r="D97" s="182" t="s">
        <v>115</v>
      </c>
      <c r="E97" s="183"/>
      <c r="F97" s="183"/>
      <c r="G97" s="183"/>
      <c r="H97" s="183"/>
      <c r="I97" s="183"/>
      <c r="J97" s="184">
        <f>J127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116</v>
      </c>
      <c r="E98" s="189"/>
      <c r="F98" s="189"/>
      <c r="G98" s="189"/>
      <c r="H98" s="189"/>
      <c r="I98" s="189"/>
      <c r="J98" s="190">
        <f>J128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117</v>
      </c>
      <c r="E99" s="189"/>
      <c r="F99" s="189"/>
      <c r="G99" s="189"/>
      <c r="H99" s="189"/>
      <c r="I99" s="189"/>
      <c r="J99" s="190">
        <f>J237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118</v>
      </c>
      <c r="E100" s="189"/>
      <c r="F100" s="189"/>
      <c r="G100" s="189"/>
      <c r="H100" s="189"/>
      <c r="I100" s="189"/>
      <c r="J100" s="190">
        <f>J266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119</v>
      </c>
      <c r="E101" s="189"/>
      <c r="F101" s="189"/>
      <c r="G101" s="189"/>
      <c r="H101" s="189"/>
      <c r="I101" s="189"/>
      <c r="J101" s="190">
        <f>J300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120</v>
      </c>
      <c r="E102" s="189"/>
      <c r="F102" s="189"/>
      <c r="G102" s="189"/>
      <c r="H102" s="189"/>
      <c r="I102" s="189"/>
      <c r="J102" s="190">
        <f>J366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121</v>
      </c>
      <c r="E103" s="189"/>
      <c r="F103" s="189"/>
      <c r="G103" s="189"/>
      <c r="H103" s="189"/>
      <c r="I103" s="189"/>
      <c r="J103" s="190">
        <f>J383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0"/>
      <c r="C104" s="181"/>
      <c r="D104" s="182" t="s">
        <v>122</v>
      </c>
      <c r="E104" s="183"/>
      <c r="F104" s="183"/>
      <c r="G104" s="183"/>
      <c r="H104" s="183"/>
      <c r="I104" s="183"/>
      <c r="J104" s="184">
        <f>J386</f>
        <v>0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6"/>
      <c r="C105" s="187"/>
      <c r="D105" s="188" t="s">
        <v>123</v>
      </c>
      <c r="E105" s="189"/>
      <c r="F105" s="189"/>
      <c r="G105" s="189"/>
      <c r="H105" s="189"/>
      <c r="I105" s="189"/>
      <c r="J105" s="190">
        <f>J387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0"/>
      <c r="C106" s="181"/>
      <c r="D106" s="182" t="s">
        <v>124</v>
      </c>
      <c r="E106" s="183"/>
      <c r="F106" s="183"/>
      <c r="G106" s="183"/>
      <c r="H106" s="183"/>
      <c r="I106" s="183"/>
      <c r="J106" s="184">
        <f>J410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125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175" t="str">
        <f>E7</f>
        <v>Rekonstrukce polních cest, k.ú. Helvíkovice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107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E9</f>
        <v>SO 101 - Polní cesta C 9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F12</f>
        <v>Helvíkovice</v>
      </c>
      <c r="G120" s="41"/>
      <c r="H120" s="41"/>
      <c r="I120" s="33" t="s">
        <v>22</v>
      </c>
      <c r="J120" s="80" t="str">
        <f>IF(J12="","",J12)</f>
        <v>10. 9. 2021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E15</f>
        <v>Obec Helvíkovice, Helvíkovice 3, 564 01 Žamberk</v>
      </c>
      <c r="G122" s="41"/>
      <c r="H122" s="41"/>
      <c r="I122" s="33" t="s">
        <v>30</v>
      </c>
      <c r="J122" s="37" t="str">
        <f>E21</f>
        <v>Kamil Hronovský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IF(E18="","",E18)</f>
        <v>Vyplň údaj</v>
      </c>
      <c r="G123" s="41"/>
      <c r="H123" s="41"/>
      <c r="I123" s="33" t="s">
        <v>33</v>
      </c>
      <c r="J123" s="37" t="str">
        <f>E24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192"/>
      <c r="B125" s="193"/>
      <c r="C125" s="194" t="s">
        <v>126</v>
      </c>
      <c r="D125" s="195" t="s">
        <v>62</v>
      </c>
      <c r="E125" s="195" t="s">
        <v>58</v>
      </c>
      <c r="F125" s="195" t="s">
        <v>59</v>
      </c>
      <c r="G125" s="195" t="s">
        <v>127</v>
      </c>
      <c r="H125" s="195" t="s">
        <v>128</v>
      </c>
      <c r="I125" s="195" t="s">
        <v>129</v>
      </c>
      <c r="J125" s="196" t="s">
        <v>112</v>
      </c>
      <c r="K125" s="197" t="s">
        <v>130</v>
      </c>
      <c r="L125" s="198"/>
      <c r="M125" s="101" t="s">
        <v>1</v>
      </c>
      <c r="N125" s="102" t="s">
        <v>41</v>
      </c>
      <c r="O125" s="102" t="s">
        <v>131</v>
      </c>
      <c r="P125" s="102" t="s">
        <v>132</v>
      </c>
      <c r="Q125" s="102" t="s">
        <v>133</v>
      </c>
      <c r="R125" s="102" t="s">
        <v>134</v>
      </c>
      <c r="S125" s="102" t="s">
        <v>135</v>
      </c>
      <c r="T125" s="103" t="s">
        <v>136</v>
      </c>
      <c r="U125" s="192"/>
      <c r="V125" s="192"/>
      <c r="W125" s="192"/>
      <c r="X125" s="192"/>
      <c r="Y125" s="192"/>
      <c r="Z125" s="192"/>
      <c r="AA125" s="192"/>
      <c r="AB125" s="192"/>
      <c r="AC125" s="192"/>
      <c r="AD125" s="192"/>
      <c r="AE125" s="192"/>
    </row>
    <row r="126" s="2" customFormat="1" ht="22.8" customHeight="1">
      <c r="A126" s="39"/>
      <c r="B126" s="40"/>
      <c r="C126" s="108" t="s">
        <v>137</v>
      </c>
      <c r="D126" s="41"/>
      <c r="E126" s="41"/>
      <c r="F126" s="41"/>
      <c r="G126" s="41"/>
      <c r="H126" s="41"/>
      <c r="I126" s="41"/>
      <c r="J126" s="199">
        <f>BK126</f>
        <v>0</v>
      </c>
      <c r="K126" s="41"/>
      <c r="L126" s="45"/>
      <c r="M126" s="104"/>
      <c r="N126" s="200"/>
      <c r="O126" s="105"/>
      <c r="P126" s="201">
        <f>P127+P386+P410</f>
        <v>0</v>
      </c>
      <c r="Q126" s="105"/>
      <c r="R126" s="201">
        <f>R127+R386+R410</f>
        <v>1675.8826036999999</v>
      </c>
      <c r="S126" s="105"/>
      <c r="T126" s="202">
        <f>T127+T386+T410</f>
        <v>253.32920000000001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76</v>
      </c>
      <c r="AU126" s="18" t="s">
        <v>114</v>
      </c>
      <c r="BK126" s="203">
        <f>BK127+BK386+BK410</f>
        <v>0</v>
      </c>
    </row>
    <row r="127" s="12" customFormat="1" ht="25.92" customHeight="1">
      <c r="A127" s="12"/>
      <c r="B127" s="204"/>
      <c r="C127" s="205"/>
      <c r="D127" s="206" t="s">
        <v>76</v>
      </c>
      <c r="E127" s="207" t="s">
        <v>138</v>
      </c>
      <c r="F127" s="207" t="s">
        <v>139</v>
      </c>
      <c r="G127" s="205"/>
      <c r="H127" s="205"/>
      <c r="I127" s="208"/>
      <c r="J127" s="209">
        <f>BK127</f>
        <v>0</v>
      </c>
      <c r="K127" s="205"/>
      <c r="L127" s="210"/>
      <c r="M127" s="211"/>
      <c r="N127" s="212"/>
      <c r="O127" s="212"/>
      <c r="P127" s="213">
        <f>P128+P237+P266+P300+P366+P383</f>
        <v>0</v>
      </c>
      <c r="Q127" s="212"/>
      <c r="R127" s="213">
        <f>R128+R237+R266+R300+R366+R383</f>
        <v>1675.8216037</v>
      </c>
      <c r="S127" s="212"/>
      <c r="T127" s="214">
        <f>T128+T237+T266+T300+T366+T383</f>
        <v>253.32920000000001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5" t="s">
        <v>85</v>
      </c>
      <c r="AT127" s="216" t="s">
        <v>76</v>
      </c>
      <c r="AU127" s="216" t="s">
        <v>77</v>
      </c>
      <c r="AY127" s="215" t="s">
        <v>140</v>
      </c>
      <c r="BK127" s="217">
        <f>BK128+BK237+BK266+BK300+BK366+BK383</f>
        <v>0</v>
      </c>
    </row>
    <row r="128" s="12" customFormat="1" ht="22.8" customHeight="1">
      <c r="A128" s="12"/>
      <c r="B128" s="204"/>
      <c r="C128" s="205"/>
      <c r="D128" s="206" t="s">
        <v>76</v>
      </c>
      <c r="E128" s="218" t="s">
        <v>85</v>
      </c>
      <c r="F128" s="218" t="s">
        <v>141</v>
      </c>
      <c r="G128" s="205"/>
      <c r="H128" s="205"/>
      <c r="I128" s="208"/>
      <c r="J128" s="219">
        <f>BK128</f>
        <v>0</v>
      </c>
      <c r="K128" s="205"/>
      <c r="L128" s="210"/>
      <c r="M128" s="211"/>
      <c r="N128" s="212"/>
      <c r="O128" s="212"/>
      <c r="P128" s="213">
        <f>SUM(P129:P236)</f>
        <v>0</v>
      </c>
      <c r="Q128" s="212"/>
      <c r="R128" s="213">
        <f>SUM(R129:R236)</f>
        <v>1305.0713290000001</v>
      </c>
      <c r="S128" s="212"/>
      <c r="T128" s="214">
        <f>SUM(T129:T236)</f>
        <v>0.61180000000000001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5" t="s">
        <v>85</v>
      </c>
      <c r="AT128" s="216" t="s">
        <v>76</v>
      </c>
      <c r="AU128" s="216" t="s">
        <v>85</v>
      </c>
      <c r="AY128" s="215" t="s">
        <v>140</v>
      </c>
      <c r="BK128" s="217">
        <f>SUM(BK129:BK236)</f>
        <v>0</v>
      </c>
    </row>
    <row r="129" s="2" customFormat="1" ht="24.15" customHeight="1">
      <c r="A129" s="39"/>
      <c r="B129" s="40"/>
      <c r="C129" s="220" t="s">
        <v>85</v>
      </c>
      <c r="D129" s="220" t="s">
        <v>142</v>
      </c>
      <c r="E129" s="221" t="s">
        <v>143</v>
      </c>
      <c r="F129" s="222" t="s">
        <v>144</v>
      </c>
      <c r="G129" s="223" t="s">
        <v>145</v>
      </c>
      <c r="H129" s="224">
        <v>1107.5999999999999</v>
      </c>
      <c r="I129" s="225"/>
      <c r="J129" s="226">
        <f>ROUND(I129*H129,2)</f>
        <v>0</v>
      </c>
      <c r="K129" s="227"/>
      <c r="L129" s="45"/>
      <c r="M129" s="228" t="s">
        <v>1</v>
      </c>
      <c r="N129" s="229" t="s">
        <v>42</v>
      </c>
      <c r="O129" s="92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2" t="s">
        <v>146</v>
      </c>
      <c r="AT129" s="232" t="s">
        <v>142</v>
      </c>
      <c r="AU129" s="232" t="s">
        <v>87</v>
      </c>
      <c r="AY129" s="18" t="s">
        <v>140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8" t="s">
        <v>85</v>
      </c>
      <c r="BK129" s="233">
        <f>ROUND(I129*H129,2)</f>
        <v>0</v>
      </c>
      <c r="BL129" s="18" t="s">
        <v>146</v>
      </c>
      <c r="BM129" s="232" t="s">
        <v>147</v>
      </c>
    </row>
    <row r="130" s="2" customFormat="1">
      <c r="A130" s="39"/>
      <c r="B130" s="40"/>
      <c r="C130" s="41"/>
      <c r="D130" s="234" t="s">
        <v>148</v>
      </c>
      <c r="E130" s="41"/>
      <c r="F130" s="235" t="s">
        <v>149</v>
      </c>
      <c r="G130" s="41"/>
      <c r="H130" s="41"/>
      <c r="I130" s="236"/>
      <c r="J130" s="41"/>
      <c r="K130" s="41"/>
      <c r="L130" s="45"/>
      <c r="M130" s="237"/>
      <c r="N130" s="238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148</v>
      </c>
      <c r="AU130" s="18" t="s">
        <v>87</v>
      </c>
    </row>
    <row r="131" s="13" customFormat="1">
      <c r="A131" s="13"/>
      <c r="B131" s="239"/>
      <c r="C131" s="240"/>
      <c r="D131" s="241" t="s">
        <v>150</v>
      </c>
      <c r="E131" s="242" t="s">
        <v>1</v>
      </c>
      <c r="F131" s="243" t="s">
        <v>151</v>
      </c>
      <c r="G131" s="240"/>
      <c r="H131" s="244">
        <v>1107.5999999999999</v>
      </c>
      <c r="I131" s="245"/>
      <c r="J131" s="240"/>
      <c r="K131" s="240"/>
      <c r="L131" s="246"/>
      <c r="M131" s="247"/>
      <c r="N131" s="248"/>
      <c r="O131" s="248"/>
      <c r="P131" s="248"/>
      <c r="Q131" s="248"/>
      <c r="R131" s="248"/>
      <c r="S131" s="248"/>
      <c r="T131" s="24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0" t="s">
        <v>150</v>
      </c>
      <c r="AU131" s="250" t="s">
        <v>87</v>
      </c>
      <c r="AV131" s="13" t="s">
        <v>87</v>
      </c>
      <c r="AW131" s="13" t="s">
        <v>32</v>
      </c>
      <c r="AX131" s="13" t="s">
        <v>85</v>
      </c>
      <c r="AY131" s="250" t="s">
        <v>140</v>
      </c>
    </row>
    <row r="132" s="2" customFormat="1" ht="24.15" customHeight="1">
      <c r="A132" s="39"/>
      <c r="B132" s="40"/>
      <c r="C132" s="220" t="s">
        <v>87</v>
      </c>
      <c r="D132" s="220" t="s">
        <v>142</v>
      </c>
      <c r="E132" s="221" t="s">
        <v>152</v>
      </c>
      <c r="F132" s="222" t="s">
        <v>153</v>
      </c>
      <c r="G132" s="223" t="s">
        <v>145</v>
      </c>
      <c r="H132" s="224">
        <v>1.8999999999999999</v>
      </c>
      <c r="I132" s="225"/>
      <c r="J132" s="226">
        <f>ROUND(I132*H132,2)</f>
        <v>0</v>
      </c>
      <c r="K132" s="227"/>
      <c r="L132" s="45"/>
      <c r="M132" s="228" t="s">
        <v>1</v>
      </c>
      <c r="N132" s="229" t="s">
        <v>42</v>
      </c>
      <c r="O132" s="92"/>
      <c r="P132" s="230">
        <f>O132*H132</f>
        <v>0</v>
      </c>
      <c r="Q132" s="230">
        <v>3.0000000000000001E-05</v>
      </c>
      <c r="R132" s="230">
        <f>Q132*H132</f>
        <v>5.6999999999999996E-05</v>
      </c>
      <c r="S132" s="230">
        <v>0.091999999999999998</v>
      </c>
      <c r="T132" s="231">
        <f>S132*H132</f>
        <v>0.17479999999999998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146</v>
      </c>
      <c r="AT132" s="232" t="s">
        <v>142</v>
      </c>
      <c r="AU132" s="232" t="s">
        <v>87</v>
      </c>
      <c r="AY132" s="18" t="s">
        <v>140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85</v>
      </c>
      <c r="BK132" s="233">
        <f>ROUND(I132*H132,2)</f>
        <v>0</v>
      </c>
      <c r="BL132" s="18" t="s">
        <v>146</v>
      </c>
      <c r="BM132" s="232" t="s">
        <v>154</v>
      </c>
    </row>
    <row r="133" s="2" customFormat="1">
      <c r="A133" s="39"/>
      <c r="B133" s="40"/>
      <c r="C133" s="41"/>
      <c r="D133" s="234" t="s">
        <v>148</v>
      </c>
      <c r="E133" s="41"/>
      <c r="F133" s="235" t="s">
        <v>155</v>
      </c>
      <c r="G133" s="41"/>
      <c r="H133" s="41"/>
      <c r="I133" s="236"/>
      <c r="J133" s="41"/>
      <c r="K133" s="41"/>
      <c r="L133" s="45"/>
      <c r="M133" s="237"/>
      <c r="N133" s="238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148</v>
      </c>
      <c r="AU133" s="18" t="s">
        <v>87</v>
      </c>
    </row>
    <row r="134" s="13" customFormat="1">
      <c r="A134" s="13"/>
      <c r="B134" s="239"/>
      <c r="C134" s="240"/>
      <c r="D134" s="241" t="s">
        <v>150</v>
      </c>
      <c r="E134" s="242" t="s">
        <v>1</v>
      </c>
      <c r="F134" s="243" t="s">
        <v>156</v>
      </c>
      <c r="G134" s="240"/>
      <c r="H134" s="244">
        <v>1.8999999999999999</v>
      </c>
      <c r="I134" s="245"/>
      <c r="J134" s="240"/>
      <c r="K134" s="240"/>
      <c r="L134" s="246"/>
      <c r="M134" s="247"/>
      <c r="N134" s="248"/>
      <c r="O134" s="248"/>
      <c r="P134" s="248"/>
      <c r="Q134" s="248"/>
      <c r="R134" s="248"/>
      <c r="S134" s="248"/>
      <c r="T134" s="24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0" t="s">
        <v>150</v>
      </c>
      <c r="AU134" s="250" t="s">
        <v>87</v>
      </c>
      <c r="AV134" s="13" t="s">
        <v>87</v>
      </c>
      <c r="AW134" s="13" t="s">
        <v>32</v>
      </c>
      <c r="AX134" s="13" t="s">
        <v>85</v>
      </c>
      <c r="AY134" s="250" t="s">
        <v>140</v>
      </c>
    </row>
    <row r="135" s="14" customFormat="1">
      <c r="A135" s="14"/>
      <c r="B135" s="251"/>
      <c r="C135" s="252"/>
      <c r="D135" s="241" t="s">
        <v>150</v>
      </c>
      <c r="E135" s="253" t="s">
        <v>1</v>
      </c>
      <c r="F135" s="254" t="s">
        <v>157</v>
      </c>
      <c r="G135" s="252"/>
      <c r="H135" s="253" t="s">
        <v>1</v>
      </c>
      <c r="I135" s="255"/>
      <c r="J135" s="252"/>
      <c r="K135" s="252"/>
      <c r="L135" s="256"/>
      <c r="M135" s="257"/>
      <c r="N135" s="258"/>
      <c r="O135" s="258"/>
      <c r="P135" s="258"/>
      <c r="Q135" s="258"/>
      <c r="R135" s="258"/>
      <c r="S135" s="258"/>
      <c r="T135" s="25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0" t="s">
        <v>150</v>
      </c>
      <c r="AU135" s="260" t="s">
        <v>87</v>
      </c>
      <c r="AV135" s="14" t="s">
        <v>85</v>
      </c>
      <c r="AW135" s="14" t="s">
        <v>32</v>
      </c>
      <c r="AX135" s="14" t="s">
        <v>77</v>
      </c>
      <c r="AY135" s="260" t="s">
        <v>140</v>
      </c>
    </row>
    <row r="136" s="2" customFormat="1" ht="24.15" customHeight="1">
      <c r="A136" s="39"/>
      <c r="B136" s="40"/>
      <c r="C136" s="220" t="s">
        <v>158</v>
      </c>
      <c r="D136" s="220" t="s">
        <v>142</v>
      </c>
      <c r="E136" s="221" t="s">
        <v>159</v>
      </c>
      <c r="F136" s="222" t="s">
        <v>160</v>
      </c>
      <c r="G136" s="223" t="s">
        <v>145</v>
      </c>
      <c r="H136" s="224">
        <v>3.7999999999999998</v>
      </c>
      <c r="I136" s="225"/>
      <c r="J136" s="226">
        <f>ROUND(I136*H136,2)</f>
        <v>0</v>
      </c>
      <c r="K136" s="227"/>
      <c r="L136" s="45"/>
      <c r="M136" s="228" t="s">
        <v>1</v>
      </c>
      <c r="N136" s="229" t="s">
        <v>42</v>
      </c>
      <c r="O136" s="92"/>
      <c r="P136" s="230">
        <f>O136*H136</f>
        <v>0</v>
      </c>
      <c r="Q136" s="230">
        <v>4.0000000000000003E-05</v>
      </c>
      <c r="R136" s="230">
        <f>Q136*H136</f>
        <v>0.00015200000000000001</v>
      </c>
      <c r="S136" s="230">
        <v>0.11500000000000001</v>
      </c>
      <c r="T136" s="231">
        <f>S136*H136</f>
        <v>0.437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146</v>
      </c>
      <c r="AT136" s="232" t="s">
        <v>142</v>
      </c>
      <c r="AU136" s="232" t="s">
        <v>87</v>
      </c>
      <c r="AY136" s="18" t="s">
        <v>140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8" t="s">
        <v>85</v>
      </c>
      <c r="BK136" s="233">
        <f>ROUND(I136*H136,2)</f>
        <v>0</v>
      </c>
      <c r="BL136" s="18" t="s">
        <v>146</v>
      </c>
      <c r="BM136" s="232" t="s">
        <v>161</v>
      </c>
    </row>
    <row r="137" s="2" customFormat="1">
      <c r="A137" s="39"/>
      <c r="B137" s="40"/>
      <c r="C137" s="41"/>
      <c r="D137" s="234" t="s">
        <v>148</v>
      </c>
      <c r="E137" s="41"/>
      <c r="F137" s="235" t="s">
        <v>162</v>
      </c>
      <c r="G137" s="41"/>
      <c r="H137" s="41"/>
      <c r="I137" s="236"/>
      <c r="J137" s="41"/>
      <c r="K137" s="41"/>
      <c r="L137" s="45"/>
      <c r="M137" s="237"/>
      <c r="N137" s="238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148</v>
      </c>
      <c r="AU137" s="18" t="s">
        <v>87</v>
      </c>
    </row>
    <row r="138" s="13" customFormat="1">
      <c r="A138" s="13"/>
      <c r="B138" s="239"/>
      <c r="C138" s="240"/>
      <c r="D138" s="241" t="s">
        <v>150</v>
      </c>
      <c r="E138" s="242" t="s">
        <v>1</v>
      </c>
      <c r="F138" s="243" t="s">
        <v>163</v>
      </c>
      <c r="G138" s="240"/>
      <c r="H138" s="244">
        <v>3.7999999999999998</v>
      </c>
      <c r="I138" s="245"/>
      <c r="J138" s="240"/>
      <c r="K138" s="240"/>
      <c r="L138" s="246"/>
      <c r="M138" s="247"/>
      <c r="N138" s="248"/>
      <c r="O138" s="248"/>
      <c r="P138" s="248"/>
      <c r="Q138" s="248"/>
      <c r="R138" s="248"/>
      <c r="S138" s="248"/>
      <c r="T138" s="24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0" t="s">
        <v>150</v>
      </c>
      <c r="AU138" s="250" t="s">
        <v>87</v>
      </c>
      <c r="AV138" s="13" t="s">
        <v>87</v>
      </c>
      <c r="AW138" s="13" t="s">
        <v>32</v>
      </c>
      <c r="AX138" s="13" t="s">
        <v>85</v>
      </c>
      <c r="AY138" s="250" t="s">
        <v>140</v>
      </c>
    </row>
    <row r="139" s="2" customFormat="1" ht="33" customHeight="1">
      <c r="A139" s="39"/>
      <c r="B139" s="40"/>
      <c r="C139" s="220" t="s">
        <v>146</v>
      </c>
      <c r="D139" s="220" t="s">
        <v>142</v>
      </c>
      <c r="E139" s="221" t="s">
        <v>164</v>
      </c>
      <c r="F139" s="222" t="s">
        <v>165</v>
      </c>
      <c r="G139" s="223" t="s">
        <v>166</v>
      </c>
      <c r="H139" s="224">
        <v>744.90300000000002</v>
      </c>
      <c r="I139" s="225"/>
      <c r="J139" s="226">
        <f>ROUND(I139*H139,2)</f>
        <v>0</v>
      </c>
      <c r="K139" s="227"/>
      <c r="L139" s="45"/>
      <c r="M139" s="228" t="s">
        <v>1</v>
      </c>
      <c r="N139" s="229" t="s">
        <v>42</v>
      </c>
      <c r="O139" s="92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146</v>
      </c>
      <c r="AT139" s="232" t="s">
        <v>142</v>
      </c>
      <c r="AU139" s="232" t="s">
        <v>87</v>
      </c>
      <c r="AY139" s="18" t="s">
        <v>140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8" t="s">
        <v>85</v>
      </c>
      <c r="BK139" s="233">
        <f>ROUND(I139*H139,2)</f>
        <v>0</v>
      </c>
      <c r="BL139" s="18" t="s">
        <v>146</v>
      </c>
      <c r="BM139" s="232" t="s">
        <v>167</v>
      </c>
    </row>
    <row r="140" s="2" customFormat="1">
      <c r="A140" s="39"/>
      <c r="B140" s="40"/>
      <c r="C140" s="41"/>
      <c r="D140" s="234" t="s">
        <v>148</v>
      </c>
      <c r="E140" s="41"/>
      <c r="F140" s="235" t="s">
        <v>168</v>
      </c>
      <c r="G140" s="41"/>
      <c r="H140" s="41"/>
      <c r="I140" s="236"/>
      <c r="J140" s="41"/>
      <c r="K140" s="41"/>
      <c r="L140" s="45"/>
      <c r="M140" s="237"/>
      <c r="N140" s="238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148</v>
      </c>
      <c r="AU140" s="18" t="s">
        <v>87</v>
      </c>
    </row>
    <row r="141" s="14" customFormat="1">
      <c r="A141" s="14"/>
      <c r="B141" s="251"/>
      <c r="C141" s="252"/>
      <c r="D141" s="241" t="s">
        <v>150</v>
      </c>
      <c r="E141" s="253" t="s">
        <v>1</v>
      </c>
      <c r="F141" s="254" t="s">
        <v>169</v>
      </c>
      <c r="G141" s="252"/>
      <c r="H141" s="253" t="s">
        <v>1</v>
      </c>
      <c r="I141" s="255"/>
      <c r="J141" s="252"/>
      <c r="K141" s="252"/>
      <c r="L141" s="256"/>
      <c r="M141" s="257"/>
      <c r="N141" s="258"/>
      <c r="O141" s="258"/>
      <c r="P141" s="258"/>
      <c r="Q141" s="258"/>
      <c r="R141" s="258"/>
      <c r="S141" s="258"/>
      <c r="T141" s="25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0" t="s">
        <v>150</v>
      </c>
      <c r="AU141" s="260" t="s">
        <v>87</v>
      </c>
      <c r="AV141" s="14" t="s">
        <v>85</v>
      </c>
      <c r="AW141" s="14" t="s">
        <v>32</v>
      </c>
      <c r="AX141" s="14" t="s">
        <v>77</v>
      </c>
      <c r="AY141" s="260" t="s">
        <v>140</v>
      </c>
    </row>
    <row r="142" s="13" customFormat="1">
      <c r="A142" s="13"/>
      <c r="B142" s="239"/>
      <c r="C142" s="240"/>
      <c r="D142" s="241" t="s">
        <v>150</v>
      </c>
      <c r="E142" s="242" t="s">
        <v>1</v>
      </c>
      <c r="F142" s="243" t="s">
        <v>170</v>
      </c>
      <c r="G142" s="240"/>
      <c r="H142" s="244">
        <v>652.50300000000004</v>
      </c>
      <c r="I142" s="245"/>
      <c r="J142" s="240"/>
      <c r="K142" s="240"/>
      <c r="L142" s="246"/>
      <c r="M142" s="247"/>
      <c r="N142" s="248"/>
      <c r="O142" s="248"/>
      <c r="P142" s="248"/>
      <c r="Q142" s="248"/>
      <c r="R142" s="248"/>
      <c r="S142" s="248"/>
      <c r="T142" s="24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0" t="s">
        <v>150</v>
      </c>
      <c r="AU142" s="250" t="s">
        <v>87</v>
      </c>
      <c r="AV142" s="13" t="s">
        <v>87</v>
      </c>
      <c r="AW142" s="13" t="s">
        <v>32</v>
      </c>
      <c r="AX142" s="13" t="s">
        <v>77</v>
      </c>
      <c r="AY142" s="250" t="s">
        <v>140</v>
      </c>
    </row>
    <row r="143" s="15" customFormat="1">
      <c r="A143" s="15"/>
      <c r="B143" s="261"/>
      <c r="C143" s="262"/>
      <c r="D143" s="241" t="s">
        <v>150</v>
      </c>
      <c r="E143" s="263" t="s">
        <v>1</v>
      </c>
      <c r="F143" s="264" t="s">
        <v>171</v>
      </c>
      <c r="G143" s="262"/>
      <c r="H143" s="265">
        <v>652.50300000000004</v>
      </c>
      <c r="I143" s="266"/>
      <c r="J143" s="262"/>
      <c r="K143" s="262"/>
      <c r="L143" s="267"/>
      <c r="M143" s="268"/>
      <c r="N143" s="269"/>
      <c r="O143" s="269"/>
      <c r="P143" s="269"/>
      <c r="Q143" s="269"/>
      <c r="R143" s="269"/>
      <c r="S143" s="269"/>
      <c r="T143" s="270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1" t="s">
        <v>150</v>
      </c>
      <c r="AU143" s="271" t="s">
        <v>87</v>
      </c>
      <c r="AV143" s="15" t="s">
        <v>158</v>
      </c>
      <c r="AW143" s="15" t="s">
        <v>32</v>
      </c>
      <c r="AX143" s="15" t="s">
        <v>77</v>
      </c>
      <c r="AY143" s="271" t="s">
        <v>140</v>
      </c>
    </row>
    <row r="144" s="14" customFormat="1">
      <c r="A144" s="14"/>
      <c r="B144" s="251"/>
      <c r="C144" s="252"/>
      <c r="D144" s="241" t="s">
        <v>150</v>
      </c>
      <c r="E144" s="253" t="s">
        <v>1</v>
      </c>
      <c r="F144" s="254" t="s">
        <v>172</v>
      </c>
      <c r="G144" s="252"/>
      <c r="H144" s="253" t="s">
        <v>1</v>
      </c>
      <c r="I144" s="255"/>
      <c r="J144" s="252"/>
      <c r="K144" s="252"/>
      <c r="L144" s="256"/>
      <c r="M144" s="257"/>
      <c r="N144" s="258"/>
      <c r="O144" s="258"/>
      <c r="P144" s="258"/>
      <c r="Q144" s="258"/>
      <c r="R144" s="258"/>
      <c r="S144" s="258"/>
      <c r="T144" s="25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0" t="s">
        <v>150</v>
      </c>
      <c r="AU144" s="260" t="s">
        <v>87</v>
      </c>
      <c r="AV144" s="14" t="s">
        <v>85</v>
      </c>
      <c r="AW144" s="14" t="s">
        <v>32</v>
      </c>
      <c r="AX144" s="14" t="s">
        <v>77</v>
      </c>
      <c r="AY144" s="260" t="s">
        <v>140</v>
      </c>
    </row>
    <row r="145" s="13" customFormat="1">
      <c r="A145" s="13"/>
      <c r="B145" s="239"/>
      <c r="C145" s="240"/>
      <c r="D145" s="241" t="s">
        <v>150</v>
      </c>
      <c r="E145" s="242" t="s">
        <v>1</v>
      </c>
      <c r="F145" s="243" t="s">
        <v>173</v>
      </c>
      <c r="G145" s="240"/>
      <c r="H145" s="244">
        <v>30.800000000000001</v>
      </c>
      <c r="I145" s="245"/>
      <c r="J145" s="240"/>
      <c r="K145" s="240"/>
      <c r="L145" s="246"/>
      <c r="M145" s="247"/>
      <c r="N145" s="248"/>
      <c r="O145" s="248"/>
      <c r="P145" s="248"/>
      <c r="Q145" s="248"/>
      <c r="R145" s="248"/>
      <c r="S145" s="248"/>
      <c r="T145" s="24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0" t="s">
        <v>150</v>
      </c>
      <c r="AU145" s="250" t="s">
        <v>87</v>
      </c>
      <c r="AV145" s="13" t="s">
        <v>87</v>
      </c>
      <c r="AW145" s="13" t="s">
        <v>32</v>
      </c>
      <c r="AX145" s="13" t="s">
        <v>77</v>
      </c>
      <c r="AY145" s="250" t="s">
        <v>140</v>
      </c>
    </row>
    <row r="146" s="15" customFormat="1">
      <c r="A146" s="15"/>
      <c r="B146" s="261"/>
      <c r="C146" s="262"/>
      <c r="D146" s="241" t="s">
        <v>150</v>
      </c>
      <c r="E146" s="263" t="s">
        <v>1</v>
      </c>
      <c r="F146" s="264" t="s">
        <v>171</v>
      </c>
      <c r="G146" s="262"/>
      <c r="H146" s="265">
        <v>30.800000000000001</v>
      </c>
      <c r="I146" s="266"/>
      <c r="J146" s="262"/>
      <c r="K146" s="262"/>
      <c r="L146" s="267"/>
      <c r="M146" s="268"/>
      <c r="N146" s="269"/>
      <c r="O146" s="269"/>
      <c r="P146" s="269"/>
      <c r="Q146" s="269"/>
      <c r="R146" s="269"/>
      <c r="S146" s="269"/>
      <c r="T146" s="270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1" t="s">
        <v>150</v>
      </c>
      <c r="AU146" s="271" t="s">
        <v>87</v>
      </c>
      <c r="AV146" s="15" t="s">
        <v>158</v>
      </c>
      <c r="AW146" s="15" t="s">
        <v>32</v>
      </c>
      <c r="AX146" s="15" t="s">
        <v>77</v>
      </c>
      <c r="AY146" s="271" t="s">
        <v>140</v>
      </c>
    </row>
    <row r="147" s="14" customFormat="1">
      <c r="A147" s="14"/>
      <c r="B147" s="251"/>
      <c r="C147" s="252"/>
      <c r="D147" s="241" t="s">
        <v>150</v>
      </c>
      <c r="E147" s="253" t="s">
        <v>1</v>
      </c>
      <c r="F147" s="254" t="s">
        <v>174</v>
      </c>
      <c r="G147" s="252"/>
      <c r="H147" s="253" t="s">
        <v>1</v>
      </c>
      <c r="I147" s="255"/>
      <c r="J147" s="252"/>
      <c r="K147" s="252"/>
      <c r="L147" s="256"/>
      <c r="M147" s="257"/>
      <c r="N147" s="258"/>
      <c r="O147" s="258"/>
      <c r="P147" s="258"/>
      <c r="Q147" s="258"/>
      <c r="R147" s="258"/>
      <c r="S147" s="258"/>
      <c r="T147" s="25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0" t="s">
        <v>150</v>
      </c>
      <c r="AU147" s="260" t="s">
        <v>87</v>
      </c>
      <c r="AV147" s="14" t="s">
        <v>85</v>
      </c>
      <c r="AW147" s="14" t="s">
        <v>32</v>
      </c>
      <c r="AX147" s="14" t="s">
        <v>77</v>
      </c>
      <c r="AY147" s="260" t="s">
        <v>140</v>
      </c>
    </row>
    <row r="148" s="13" customFormat="1">
      <c r="A148" s="13"/>
      <c r="B148" s="239"/>
      <c r="C148" s="240"/>
      <c r="D148" s="241" t="s">
        <v>150</v>
      </c>
      <c r="E148" s="242" t="s">
        <v>1</v>
      </c>
      <c r="F148" s="243" t="s">
        <v>173</v>
      </c>
      <c r="G148" s="240"/>
      <c r="H148" s="244">
        <v>30.800000000000001</v>
      </c>
      <c r="I148" s="245"/>
      <c r="J148" s="240"/>
      <c r="K148" s="240"/>
      <c r="L148" s="246"/>
      <c r="M148" s="247"/>
      <c r="N148" s="248"/>
      <c r="O148" s="248"/>
      <c r="P148" s="248"/>
      <c r="Q148" s="248"/>
      <c r="R148" s="248"/>
      <c r="S148" s="248"/>
      <c r="T148" s="24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0" t="s">
        <v>150</v>
      </c>
      <c r="AU148" s="250" t="s">
        <v>87</v>
      </c>
      <c r="AV148" s="13" t="s">
        <v>87</v>
      </c>
      <c r="AW148" s="13" t="s">
        <v>32</v>
      </c>
      <c r="AX148" s="13" t="s">
        <v>77</v>
      </c>
      <c r="AY148" s="250" t="s">
        <v>140</v>
      </c>
    </row>
    <row r="149" s="15" customFormat="1">
      <c r="A149" s="15"/>
      <c r="B149" s="261"/>
      <c r="C149" s="262"/>
      <c r="D149" s="241" t="s">
        <v>150</v>
      </c>
      <c r="E149" s="263" t="s">
        <v>1</v>
      </c>
      <c r="F149" s="264" t="s">
        <v>171</v>
      </c>
      <c r="G149" s="262"/>
      <c r="H149" s="265">
        <v>30.800000000000001</v>
      </c>
      <c r="I149" s="266"/>
      <c r="J149" s="262"/>
      <c r="K149" s="262"/>
      <c r="L149" s="267"/>
      <c r="M149" s="268"/>
      <c r="N149" s="269"/>
      <c r="O149" s="269"/>
      <c r="P149" s="269"/>
      <c r="Q149" s="269"/>
      <c r="R149" s="269"/>
      <c r="S149" s="269"/>
      <c r="T149" s="270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1" t="s">
        <v>150</v>
      </c>
      <c r="AU149" s="271" t="s">
        <v>87</v>
      </c>
      <c r="AV149" s="15" t="s">
        <v>158</v>
      </c>
      <c r="AW149" s="15" t="s">
        <v>32</v>
      </c>
      <c r="AX149" s="15" t="s">
        <v>77</v>
      </c>
      <c r="AY149" s="271" t="s">
        <v>140</v>
      </c>
    </row>
    <row r="150" s="14" customFormat="1">
      <c r="A150" s="14"/>
      <c r="B150" s="251"/>
      <c r="C150" s="252"/>
      <c r="D150" s="241" t="s">
        <v>150</v>
      </c>
      <c r="E150" s="253" t="s">
        <v>1</v>
      </c>
      <c r="F150" s="254" t="s">
        <v>175</v>
      </c>
      <c r="G150" s="252"/>
      <c r="H150" s="253" t="s">
        <v>1</v>
      </c>
      <c r="I150" s="255"/>
      <c r="J150" s="252"/>
      <c r="K150" s="252"/>
      <c r="L150" s="256"/>
      <c r="M150" s="257"/>
      <c r="N150" s="258"/>
      <c r="O150" s="258"/>
      <c r="P150" s="258"/>
      <c r="Q150" s="258"/>
      <c r="R150" s="258"/>
      <c r="S150" s="258"/>
      <c r="T150" s="25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0" t="s">
        <v>150</v>
      </c>
      <c r="AU150" s="260" t="s">
        <v>87</v>
      </c>
      <c r="AV150" s="14" t="s">
        <v>85</v>
      </c>
      <c r="AW150" s="14" t="s">
        <v>32</v>
      </c>
      <c r="AX150" s="14" t="s">
        <v>77</v>
      </c>
      <c r="AY150" s="260" t="s">
        <v>140</v>
      </c>
    </row>
    <row r="151" s="13" customFormat="1">
      <c r="A151" s="13"/>
      <c r="B151" s="239"/>
      <c r="C151" s="240"/>
      <c r="D151" s="241" t="s">
        <v>150</v>
      </c>
      <c r="E151" s="242" t="s">
        <v>1</v>
      </c>
      <c r="F151" s="243" t="s">
        <v>173</v>
      </c>
      <c r="G151" s="240"/>
      <c r="H151" s="244">
        <v>30.800000000000001</v>
      </c>
      <c r="I151" s="245"/>
      <c r="J151" s="240"/>
      <c r="K151" s="240"/>
      <c r="L151" s="246"/>
      <c r="M151" s="247"/>
      <c r="N151" s="248"/>
      <c r="O151" s="248"/>
      <c r="P151" s="248"/>
      <c r="Q151" s="248"/>
      <c r="R151" s="248"/>
      <c r="S151" s="248"/>
      <c r="T151" s="24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0" t="s">
        <v>150</v>
      </c>
      <c r="AU151" s="250" t="s">
        <v>87</v>
      </c>
      <c r="AV151" s="13" t="s">
        <v>87</v>
      </c>
      <c r="AW151" s="13" t="s">
        <v>32</v>
      </c>
      <c r="AX151" s="13" t="s">
        <v>77</v>
      </c>
      <c r="AY151" s="250" t="s">
        <v>140</v>
      </c>
    </row>
    <row r="152" s="15" customFormat="1">
      <c r="A152" s="15"/>
      <c r="B152" s="261"/>
      <c r="C152" s="262"/>
      <c r="D152" s="241" t="s">
        <v>150</v>
      </c>
      <c r="E152" s="263" t="s">
        <v>1</v>
      </c>
      <c r="F152" s="264" t="s">
        <v>171</v>
      </c>
      <c r="G152" s="262"/>
      <c r="H152" s="265">
        <v>30.800000000000001</v>
      </c>
      <c r="I152" s="266"/>
      <c r="J152" s="262"/>
      <c r="K152" s="262"/>
      <c r="L152" s="267"/>
      <c r="M152" s="268"/>
      <c r="N152" s="269"/>
      <c r="O152" s="269"/>
      <c r="P152" s="269"/>
      <c r="Q152" s="269"/>
      <c r="R152" s="269"/>
      <c r="S152" s="269"/>
      <c r="T152" s="270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1" t="s">
        <v>150</v>
      </c>
      <c r="AU152" s="271" t="s">
        <v>87</v>
      </c>
      <c r="AV152" s="15" t="s">
        <v>158</v>
      </c>
      <c r="AW152" s="15" t="s">
        <v>32</v>
      </c>
      <c r="AX152" s="15" t="s">
        <v>77</v>
      </c>
      <c r="AY152" s="271" t="s">
        <v>140</v>
      </c>
    </row>
    <row r="153" s="16" customFormat="1">
      <c r="A153" s="16"/>
      <c r="B153" s="272"/>
      <c r="C153" s="273"/>
      <c r="D153" s="241" t="s">
        <v>150</v>
      </c>
      <c r="E153" s="274" t="s">
        <v>1</v>
      </c>
      <c r="F153" s="275" t="s">
        <v>176</v>
      </c>
      <c r="G153" s="273"/>
      <c r="H153" s="276">
        <v>744.90299999999991</v>
      </c>
      <c r="I153" s="277"/>
      <c r="J153" s="273"/>
      <c r="K153" s="273"/>
      <c r="L153" s="278"/>
      <c r="M153" s="279"/>
      <c r="N153" s="280"/>
      <c r="O153" s="280"/>
      <c r="P153" s="280"/>
      <c r="Q153" s="280"/>
      <c r="R153" s="280"/>
      <c r="S153" s="280"/>
      <c r="T153" s="281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T153" s="282" t="s">
        <v>150</v>
      </c>
      <c r="AU153" s="282" t="s">
        <v>87</v>
      </c>
      <c r="AV153" s="16" t="s">
        <v>146</v>
      </c>
      <c r="AW153" s="16" t="s">
        <v>32</v>
      </c>
      <c r="AX153" s="16" t="s">
        <v>85</v>
      </c>
      <c r="AY153" s="282" t="s">
        <v>140</v>
      </c>
    </row>
    <row r="154" s="14" customFormat="1">
      <c r="A154" s="14"/>
      <c r="B154" s="251"/>
      <c r="C154" s="252"/>
      <c r="D154" s="241" t="s">
        <v>150</v>
      </c>
      <c r="E154" s="253" t="s">
        <v>1</v>
      </c>
      <c r="F154" s="254" t="s">
        <v>157</v>
      </c>
      <c r="G154" s="252"/>
      <c r="H154" s="253" t="s">
        <v>1</v>
      </c>
      <c r="I154" s="255"/>
      <c r="J154" s="252"/>
      <c r="K154" s="252"/>
      <c r="L154" s="256"/>
      <c r="M154" s="257"/>
      <c r="N154" s="258"/>
      <c r="O154" s="258"/>
      <c r="P154" s="258"/>
      <c r="Q154" s="258"/>
      <c r="R154" s="258"/>
      <c r="S154" s="258"/>
      <c r="T154" s="25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0" t="s">
        <v>150</v>
      </c>
      <c r="AU154" s="260" t="s">
        <v>87</v>
      </c>
      <c r="AV154" s="14" t="s">
        <v>85</v>
      </c>
      <c r="AW154" s="14" t="s">
        <v>32</v>
      </c>
      <c r="AX154" s="14" t="s">
        <v>77</v>
      </c>
      <c r="AY154" s="260" t="s">
        <v>140</v>
      </c>
    </row>
    <row r="155" s="2" customFormat="1" ht="24.15" customHeight="1">
      <c r="A155" s="39"/>
      <c r="B155" s="40"/>
      <c r="C155" s="220" t="s">
        <v>177</v>
      </c>
      <c r="D155" s="220" t="s">
        <v>142</v>
      </c>
      <c r="E155" s="221" t="s">
        <v>178</v>
      </c>
      <c r="F155" s="222" t="s">
        <v>179</v>
      </c>
      <c r="G155" s="223" t="s">
        <v>166</v>
      </c>
      <c r="H155" s="224">
        <v>65.25</v>
      </c>
      <c r="I155" s="225"/>
      <c r="J155" s="226">
        <f>ROUND(I155*H155,2)</f>
        <v>0</v>
      </c>
      <c r="K155" s="227"/>
      <c r="L155" s="45"/>
      <c r="M155" s="228" t="s">
        <v>1</v>
      </c>
      <c r="N155" s="229" t="s">
        <v>42</v>
      </c>
      <c r="O155" s="92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146</v>
      </c>
      <c r="AT155" s="232" t="s">
        <v>142</v>
      </c>
      <c r="AU155" s="232" t="s">
        <v>87</v>
      </c>
      <c r="AY155" s="18" t="s">
        <v>140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8" t="s">
        <v>85</v>
      </c>
      <c r="BK155" s="233">
        <f>ROUND(I155*H155,2)</f>
        <v>0</v>
      </c>
      <c r="BL155" s="18" t="s">
        <v>146</v>
      </c>
      <c r="BM155" s="232" t="s">
        <v>180</v>
      </c>
    </row>
    <row r="156" s="2" customFormat="1">
      <c r="A156" s="39"/>
      <c r="B156" s="40"/>
      <c r="C156" s="41"/>
      <c r="D156" s="234" t="s">
        <v>148</v>
      </c>
      <c r="E156" s="41"/>
      <c r="F156" s="235" t="s">
        <v>181</v>
      </c>
      <c r="G156" s="41"/>
      <c r="H156" s="41"/>
      <c r="I156" s="236"/>
      <c r="J156" s="41"/>
      <c r="K156" s="41"/>
      <c r="L156" s="45"/>
      <c r="M156" s="237"/>
      <c r="N156" s="238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148</v>
      </c>
      <c r="AU156" s="18" t="s">
        <v>87</v>
      </c>
    </row>
    <row r="157" s="13" customFormat="1">
      <c r="A157" s="13"/>
      <c r="B157" s="239"/>
      <c r="C157" s="240"/>
      <c r="D157" s="241" t="s">
        <v>150</v>
      </c>
      <c r="E157" s="240"/>
      <c r="F157" s="243" t="s">
        <v>182</v>
      </c>
      <c r="G157" s="240"/>
      <c r="H157" s="244">
        <v>65.25</v>
      </c>
      <c r="I157" s="245"/>
      <c r="J157" s="240"/>
      <c r="K157" s="240"/>
      <c r="L157" s="246"/>
      <c r="M157" s="247"/>
      <c r="N157" s="248"/>
      <c r="O157" s="248"/>
      <c r="P157" s="248"/>
      <c r="Q157" s="248"/>
      <c r="R157" s="248"/>
      <c r="S157" s="248"/>
      <c r="T157" s="24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0" t="s">
        <v>150</v>
      </c>
      <c r="AU157" s="250" t="s">
        <v>87</v>
      </c>
      <c r="AV157" s="13" t="s">
        <v>87</v>
      </c>
      <c r="AW157" s="13" t="s">
        <v>4</v>
      </c>
      <c r="AX157" s="13" t="s">
        <v>85</v>
      </c>
      <c r="AY157" s="250" t="s">
        <v>140</v>
      </c>
    </row>
    <row r="158" s="2" customFormat="1" ht="37.8" customHeight="1">
      <c r="A158" s="39"/>
      <c r="B158" s="40"/>
      <c r="C158" s="220" t="s">
        <v>183</v>
      </c>
      <c r="D158" s="220" t="s">
        <v>142</v>
      </c>
      <c r="E158" s="221" t="s">
        <v>184</v>
      </c>
      <c r="F158" s="222" t="s">
        <v>185</v>
      </c>
      <c r="G158" s="223" t="s">
        <v>166</v>
      </c>
      <c r="H158" s="224">
        <v>855.66300000000001</v>
      </c>
      <c r="I158" s="225"/>
      <c r="J158" s="226">
        <f>ROUND(I158*H158,2)</f>
        <v>0</v>
      </c>
      <c r="K158" s="227"/>
      <c r="L158" s="45"/>
      <c r="M158" s="228" t="s">
        <v>1</v>
      </c>
      <c r="N158" s="229" t="s">
        <v>42</v>
      </c>
      <c r="O158" s="92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2" t="s">
        <v>146</v>
      </c>
      <c r="AT158" s="232" t="s">
        <v>142</v>
      </c>
      <c r="AU158" s="232" t="s">
        <v>87</v>
      </c>
      <c r="AY158" s="18" t="s">
        <v>140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8" t="s">
        <v>85</v>
      </c>
      <c r="BK158" s="233">
        <f>ROUND(I158*H158,2)</f>
        <v>0</v>
      </c>
      <c r="BL158" s="18" t="s">
        <v>146</v>
      </c>
      <c r="BM158" s="232" t="s">
        <v>186</v>
      </c>
    </row>
    <row r="159" s="2" customFormat="1">
      <c r="A159" s="39"/>
      <c r="B159" s="40"/>
      <c r="C159" s="41"/>
      <c r="D159" s="234" t="s">
        <v>148</v>
      </c>
      <c r="E159" s="41"/>
      <c r="F159" s="235" t="s">
        <v>187</v>
      </c>
      <c r="G159" s="41"/>
      <c r="H159" s="41"/>
      <c r="I159" s="236"/>
      <c r="J159" s="41"/>
      <c r="K159" s="41"/>
      <c r="L159" s="45"/>
      <c r="M159" s="237"/>
      <c r="N159" s="238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148</v>
      </c>
      <c r="AU159" s="18" t="s">
        <v>87</v>
      </c>
    </row>
    <row r="160" s="14" customFormat="1">
      <c r="A160" s="14"/>
      <c r="B160" s="251"/>
      <c r="C160" s="252"/>
      <c r="D160" s="241" t="s">
        <v>150</v>
      </c>
      <c r="E160" s="253" t="s">
        <v>1</v>
      </c>
      <c r="F160" s="254" t="s">
        <v>169</v>
      </c>
      <c r="G160" s="252"/>
      <c r="H160" s="253" t="s">
        <v>1</v>
      </c>
      <c r="I160" s="255"/>
      <c r="J160" s="252"/>
      <c r="K160" s="252"/>
      <c r="L160" s="256"/>
      <c r="M160" s="257"/>
      <c r="N160" s="258"/>
      <c r="O160" s="258"/>
      <c r="P160" s="258"/>
      <c r="Q160" s="258"/>
      <c r="R160" s="258"/>
      <c r="S160" s="258"/>
      <c r="T160" s="25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0" t="s">
        <v>150</v>
      </c>
      <c r="AU160" s="260" t="s">
        <v>87</v>
      </c>
      <c r="AV160" s="14" t="s">
        <v>85</v>
      </c>
      <c r="AW160" s="14" t="s">
        <v>32</v>
      </c>
      <c r="AX160" s="14" t="s">
        <v>77</v>
      </c>
      <c r="AY160" s="260" t="s">
        <v>140</v>
      </c>
    </row>
    <row r="161" s="13" customFormat="1">
      <c r="A161" s="13"/>
      <c r="B161" s="239"/>
      <c r="C161" s="240"/>
      <c r="D161" s="241" t="s">
        <v>150</v>
      </c>
      <c r="E161" s="242" t="s">
        <v>1</v>
      </c>
      <c r="F161" s="243" t="s">
        <v>170</v>
      </c>
      <c r="G161" s="240"/>
      <c r="H161" s="244">
        <v>652.50300000000004</v>
      </c>
      <c r="I161" s="245"/>
      <c r="J161" s="240"/>
      <c r="K161" s="240"/>
      <c r="L161" s="246"/>
      <c r="M161" s="247"/>
      <c r="N161" s="248"/>
      <c r="O161" s="248"/>
      <c r="P161" s="248"/>
      <c r="Q161" s="248"/>
      <c r="R161" s="248"/>
      <c r="S161" s="248"/>
      <c r="T161" s="24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0" t="s">
        <v>150</v>
      </c>
      <c r="AU161" s="250" t="s">
        <v>87</v>
      </c>
      <c r="AV161" s="13" t="s">
        <v>87</v>
      </c>
      <c r="AW161" s="13" t="s">
        <v>32</v>
      </c>
      <c r="AX161" s="13" t="s">
        <v>77</v>
      </c>
      <c r="AY161" s="250" t="s">
        <v>140</v>
      </c>
    </row>
    <row r="162" s="15" customFormat="1">
      <c r="A162" s="15"/>
      <c r="B162" s="261"/>
      <c r="C162" s="262"/>
      <c r="D162" s="241" t="s">
        <v>150</v>
      </c>
      <c r="E162" s="263" t="s">
        <v>1</v>
      </c>
      <c r="F162" s="264" t="s">
        <v>171</v>
      </c>
      <c r="G162" s="262"/>
      <c r="H162" s="265">
        <v>652.50300000000004</v>
      </c>
      <c r="I162" s="266"/>
      <c r="J162" s="262"/>
      <c r="K162" s="262"/>
      <c r="L162" s="267"/>
      <c r="M162" s="268"/>
      <c r="N162" s="269"/>
      <c r="O162" s="269"/>
      <c r="P162" s="269"/>
      <c r="Q162" s="269"/>
      <c r="R162" s="269"/>
      <c r="S162" s="269"/>
      <c r="T162" s="270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1" t="s">
        <v>150</v>
      </c>
      <c r="AU162" s="271" t="s">
        <v>87</v>
      </c>
      <c r="AV162" s="15" t="s">
        <v>158</v>
      </c>
      <c r="AW162" s="15" t="s">
        <v>32</v>
      </c>
      <c r="AX162" s="15" t="s">
        <v>77</v>
      </c>
      <c r="AY162" s="271" t="s">
        <v>140</v>
      </c>
    </row>
    <row r="163" s="14" customFormat="1">
      <c r="A163" s="14"/>
      <c r="B163" s="251"/>
      <c r="C163" s="252"/>
      <c r="D163" s="241" t="s">
        <v>150</v>
      </c>
      <c r="E163" s="253" t="s">
        <v>1</v>
      </c>
      <c r="F163" s="254" t="s">
        <v>172</v>
      </c>
      <c r="G163" s="252"/>
      <c r="H163" s="253" t="s">
        <v>1</v>
      </c>
      <c r="I163" s="255"/>
      <c r="J163" s="252"/>
      <c r="K163" s="252"/>
      <c r="L163" s="256"/>
      <c r="M163" s="257"/>
      <c r="N163" s="258"/>
      <c r="O163" s="258"/>
      <c r="P163" s="258"/>
      <c r="Q163" s="258"/>
      <c r="R163" s="258"/>
      <c r="S163" s="258"/>
      <c r="T163" s="25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0" t="s">
        <v>150</v>
      </c>
      <c r="AU163" s="260" t="s">
        <v>87</v>
      </c>
      <c r="AV163" s="14" t="s">
        <v>85</v>
      </c>
      <c r="AW163" s="14" t="s">
        <v>32</v>
      </c>
      <c r="AX163" s="14" t="s">
        <v>77</v>
      </c>
      <c r="AY163" s="260" t="s">
        <v>140</v>
      </c>
    </row>
    <row r="164" s="13" customFormat="1">
      <c r="A164" s="13"/>
      <c r="B164" s="239"/>
      <c r="C164" s="240"/>
      <c r="D164" s="241" t="s">
        <v>150</v>
      </c>
      <c r="E164" s="242" t="s">
        <v>1</v>
      </c>
      <c r="F164" s="243" t="s">
        <v>173</v>
      </c>
      <c r="G164" s="240"/>
      <c r="H164" s="244">
        <v>30.800000000000001</v>
      </c>
      <c r="I164" s="245"/>
      <c r="J164" s="240"/>
      <c r="K164" s="240"/>
      <c r="L164" s="246"/>
      <c r="M164" s="247"/>
      <c r="N164" s="248"/>
      <c r="O164" s="248"/>
      <c r="P164" s="248"/>
      <c r="Q164" s="248"/>
      <c r="R164" s="248"/>
      <c r="S164" s="248"/>
      <c r="T164" s="24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0" t="s">
        <v>150</v>
      </c>
      <c r="AU164" s="250" t="s">
        <v>87</v>
      </c>
      <c r="AV164" s="13" t="s">
        <v>87</v>
      </c>
      <c r="AW164" s="13" t="s">
        <v>32</v>
      </c>
      <c r="AX164" s="13" t="s">
        <v>77</v>
      </c>
      <c r="AY164" s="250" t="s">
        <v>140</v>
      </c>
    </row>
    <row r="165" s="15" customFormat="1">
      <c r="A165" s="15"/>
      <c r="B165" s="261"/>
      <c r="C165" s="262"/>
      <c r="D165" s="241" t="s">
        <v>150</v>
      </c>
      <c r="E165" s="263" t="s">
        <v>1</v>
      </c>
      <c r="F165" s="264" t="s">
        <v>171</v>
      </c>
      <c r="G165" s="262"/>
      <c r="H165" s="265">
        <v>30.800000000000001</v>
      </c>
      <c r="I165" s="266"/>
      <c r="J165" s="262"/>
      <c r="K165" s="262"/>
      <c r="L165" s="267"/>
      <c r="M165" s="268"/>
      <c r="N165" s="269"/>
      <c r="O165" s="269"/>
      <c r="P165" s="269"/>
      <c r="Q165" s="269"/>
      <c r="R165" s="269"/>
      <c r="S165" s="269"/>
      <c r="T165" s="270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71" t="s">
        <v>150</v>
      </c>
      <c r="AU165" s="271" t="s">
        <v>87</v>
      </c>
      <c r="AV165" s="15" t="s">
        <v>158</v>
      </c>
      <c r="AW165" s="15" t="s">
        <v>32</v>
      </c>
      <c r="AX165" s="15" t="s">
        <v>77</v>
      </c>
      <c r="AY165" s="271" t="s">
        <v>140</v>
      </c>
    </row>
    <row r="166" s="14" customFormat="1">
      <c r="A166" s="14"/>
      <c r="B166" s="251"/>
      <c r="C166" s="252"/>
      <c r="D166" s="241" t="s">
        <v>150</v>
      </c>
      <c r="E166" s="253" t="s">
        <v>1</v>
      </c>
      <c r="F166" s="254" t="s">
        <v>174</v>
      </c>
      <c r="G166" s="252"/>
      <c r="H166" s="253" t="s">
        <v>1</v>
      </c>
      <c r="I166" s="255"/>
      <c r="J166" s="252"/>
      <c r="K166" s="252"/>
      <c r="L166" s="256"/>
      <c r="M166" s="257"/>
      <c r="N166" s="258"/>
      <c r="O166" s="258"/>
      <c r="P166" s="258"/>
      <c r="Q166" s="258"/>
      <c r="R166" s="258"/>
      <c r="S166" s="258"/>
      <c r="T166" s="25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0" t="s">
        <v>150</v>
      </c>
      <c r="AU166" s="260" t="s">
        <v>87</v>
      </c>
      <c r="AV166" s="14" t="s">
        <v>85</v>
      </c>
      <c r="AW166" s="14" t="s">
        <v>32</v>
      </c>
      <c r="AX166" s="14" t="s">
        <v>77</v>
      </c>
      <c r="AY166" s="260" t="s">
        <v>140</v>
      </c>
    </row>
    <row r="167" s="13" customFormat="1">
      <c r="A167" s="13"/>
      <c r="B167" s="239"/>
      <c r="C167" s="240"/>
      <c r="D167" s="241" t="s">
        <v>150</v>
      </c>
      <c r="E167" s="242" t="s">
        <v>1</v>
      </c>
      <c r="F167" s="243" t="s">
        <v>173</v>
      </c>
      <c r="G167" s="240"/>
      <c r="H167" s="244">
        <v>30.800000000000001</v>
      </c>
      <c r="I167" s="245"/>
      <c r="J167" s="240"/>
      <c r="K167" s="240"/>
      <c r="L167" s="246"/>
      <c r="M167" s="247"/>
      <c r="N167" s="248"/>
      <c r="O167" s="248"/>
      <c r="P167" s="248"/>
      <c r="Q167" s="248"/>
      <c r="R167" s="248"/>
      <c r="S167" s="248"/>
      <c r="T167" s="24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0" t="s">
        <v>150</v>
      </c>
      <c r="AU167" s="250" t="s">
        <v>87</v>
      </c>
      <c r="AV167" s="13" t="s">
        <v>87</v>
      </c>
      <c r="AW167" s="13" t="s">
        <v>32</v>
      </c>
      <c r="AX167" s="13" t="s">
        <v>77</v>
      </c>
      <c r="AY167" s="250" t="s">
        <v>140</v>
      </c>
    </row>
    <row r="168" s="15" customFormat="1">
      <c r="A168" s="15"/>
      <c r="B168" s="261"/>
      <c r="C168" s="262"/>
      <c r="D168" s="241" t="s">
        <v>150</v>
      </c>
      <c r="E168" s="263" t="s">
        <v>1</v>
      </c>
      <c r="F168" s="264" t="s">
        <v>171</v>
      </c>
      <c r="G168" s="262"/>
      <c r="H168" s="265">
        <v>30.800000000000001</v>
      </c>
      <c r="I168" s="266"/>
      <c r="J168" s="262"/>
      <c r="K168" s="262"/>
      <c r="L168" s="267"/>
      <c r="M168" s="268"/>
      <c r="N168" s="269"/>
      <c r="O168" s="269"/>
      <c r="P168" s="269"/>
      <c r="Q168" s="269"/>
      <c r="R168" s="269"/>
      <c r="S168" s="269"/>
      <c r="T168" s="270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1" t="s">
        <v>150</v>
      </c>
      <c r="AU168" s="271" t="s">
        <v>87</v>
      </c>
      <c r="AV168" s="15" t="s">
        <v>158</v>
      </c>
      <c r="AW168" s="15" t="s">
        <v>32</v>
      </c>
      <c r="AX168" s="15" t="s">
        <v>77</v>
      </c>
      <c r="AY168" s="271" t="s">
        <v>140</v>
      </c>
    </row>
    <row r="169" s="14" customFormat="1">
      <c r="A169" s="14"/>
      <c r="B169" s="251"/>
      <c r="C169" s="252"/>
      <c r="D169" s="241" t="s">
        <v>150</v>
      </c>
      <c r="E169" s="253" t="s">
        <v>1</v>
      </c>
      <c r="F169" s="254" t="s">
        <v>175</v>
      </c>
      <c r="G169" s="252"/>
      <c r="H169" s="253" t="s">
        <v>1</v>
      </c>
      <c r="I169" s="255"/>
      <c r="J169" s="252"/>
      <c r="K169" s="252"/>
      <c r="L169" s="256"/>
      <c r="M169" s="257"/>
      <c r="N169" s="258"/>
      <c r="O169" s="258"/>
      <c r="P169" s="258"/>
      <c r="Q169" s="258"/>
      <c r="R169" s="258"/>
      <c r="S169" s="258"/>
      <c r="T169" s="25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0" t="s">
        <v>150</v>
      </c>
      <c r="AU169" s="260" t="s">
        <v>87</v>
      </c>
      <c r="AV169" s="14" t="s">
        <v>85</v>
      </c>
      <c r="AW169" s="14" t="s">
        <v>32</v>
      </c>
      <c r="AX169" s="14" t="s">
        <v>77</v>
      </c>
      <c r="AY169" s="260" t="s">
        <v>140</v>
      </c>
    </row>
    <row r="170" s="13" customFormat="1">
      <c r="A170" s="13"/>
      <c r="B170" s="239"/>
      <c r="C170" s="240"/>
      <c r="D170" s="241" t="s">
        <v>150</v>
      </c>
      <c r="E170" s="242" t="s">
        <v>1</v>
      </c>
      <c r="F170" s="243" t="s">
        <v>173</v>
      </c>
      <c r="G170" s="240"/>
      <c r="H170" s="244">
        <v>30.800000000000001</v>
      </c>
      <c r="I170" s="245"/>
      <c r="J170" s="240"/>
      <c r="K170" s="240"/>
      <c r="L170" s="246"/>
      <c r="M170" s="247"/>
      <c r="N170" s="248"/>
      <c r="O170" s="248"/>
      <c r="P170" s="248"/>
      <c r="Q170" s="248"/>
      <c r="R170" s="248"/>
      <c r="S170" s="248"/>
      <c r="T170" s="24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0" t="s">
        <v>150</v>
      </c>
      <c r="AU170" s="250" t="s">
        <v>87</v>
      </c>
      <c r="AV170" s="13" t="s">
        <v>87</v>
      </c>
      <c r="AW170" s="13" t="s">
        <v>32</v>
      </c>
      <c r="AX170" s="13" t="s">
        <v>77</v>
      </c>
      <c r="AY170" s="250" t="s">
        <v>140</v>
      </c>
    </row>
    <row r="171" s="15" customFormat="1">
      <c r="A171" s="15"/>
      <c r="B171" s="261"/>
      <c r="C171" s="262"/>
      <c r="D171" s="241" t="s">
        <v>150</v>
      </c>
      <c r="E171" s="263" t="s">
        <v>1</v>
      </c>
      <c r="F171" s="264" t="s">
        <v>171</v>
      </c>
      <c r="G171" s="262"/>
      <c r="H171" s="265">
        <v>30.800000000000001</v>
      </c>
      <c r="I171" s="266"/>
      <c r="J171" s="262"/>
      <c r="K171" s="262"/>
      <c r="L171" s="267"/>
      <c r="M171" s="268"/>
      <c r="N171" s="269"/>
      <c r="O171" s="269"/>
      <c r="P171" s="269"/>
      <c r="Q171" s="269"/>
      <c r="R171" s="269"/>
      <c r="S171" s="269"/>
      <c r="T171" s="270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71" t="s">
        <v>150</v>
      </c>
      <c r="AU171" s="271" t="s">
        <v>87</v>
      </c>
      <c r="AV171" s="15" t="s">
        <v>158</v>
      </c>
      <c r="AW171" s="15" t="s">
        <v>32</v>
      </c>
      <c r="AX171" s="15" t="s">
        <v>77</v>
      </c>
      <c r="AY171" s="271" t="s">
        <v>140</v>
      </c>
    </row>
    <row r="172" s="13" customFormat="1">
      <c r="A172" s="13"/>
      <c r="B172" s="239"/>
      <c r="C172" s="240"/>
      <c r="D172" s="241" t="s">
        <v>150</v>
      </c>
      <c r="E172" s="242" t="s">
        <v>1</v>
      </c>
      <c r="F172" s="243" t="s">
        <v>188</v>
      </c>
      <c r="G172" s="240"/>
      <c r="H172" s="244">
        <v>110.76000000000001</v>
      </c>
      <c r="I172" s="245"/>
      <c r="J172" s="240"/>
      <c r="K172" s="240"/>
      <c r="L172" s="246"/>
      <c r="M172" s="247"/>
      <c r="N172" s="248"/>
      <c r="O172" s="248"/>
      <c r="P172" s="248"/>
      <c r="Q172" s="248"/>
      <c r="R172" s="248"/>
      <c r="S172" s="248"/>
      <c r="T172" s="24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0" t="s">
        <v>150</v>
      </c>
      <c r="AU172" s="250" t="s">
        <v>87</v>
      </c>
      <c r="AV172" s="13" t="s">
        <v>87</v>
      </c>
      <c r="AW172" s="13" t="s">
        <v>32</v>
      </c>
      <c r="AX172" s="13" t="s">
        <v>77</v>
      </c>
      <c r="AY172" s="250" t="s">
        <v>140</v>
      </c>
    </row>
    <row r="173" s="15" customFormat="1">
      <c r="A173" s="15"/>
      <c r="B173" s="261"/>
      <c r="C173" s="262"/>
      <c r="D173" s="241" t="s">
        <v>150</v>
      </c>
      <c r="E173" s="263" t="s">
        <v>1</v>
      </c>
      <c r="F173" s="264" t="s">
        <v>171</v>
      </c>
      <c r="G173" s="262"/>
      <c r="H173" s="265">
        <v>110.76000000000001</v>
      </c>
      <c r="I173" s="266"/>
      <c r="J173" s="262"/>
      <c r="K173" s="262"/>
      <c r="L173" s="267"/>
      <c r="M173" s="268"/>
      <c r="N173" s="269"/>
      <c r="O173" s="269"/>
      <c r="P173" s="269"/>
      <c r="Q173" s="269"/>
      <c r="R173" s="269"/>
      <c r="S173" s="269"/>
      <c r="T173" s="270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1" t="s">
        <v>150</v>
      </c>
      <c r="AU173" s="271" t="s">
        <v>87</v>
      </c>
      <c r="AV173" s="15" t="s">
        <v>158</v>
      </c>
      <c r="AW173" s="15" t="s">
        <v>32</v>
      </c>
      <c r="AX173" s="15" t="s">
        <v>77</v>
      </c>
      <c r="AY173" s="271" t="s">
        <v>140</v>
      </c>
    </row>
    <row r="174" s="16" customFormat="1">
      <c r="A174" s="16"/>
      <c r="B174" s="272"/>
      <c r="C174" s="273"/>
      <c r="D174" s="241" t="s">
        <v>150</v>
      </c>
      <c r="E174" s="274" t="s">
        <v>1</v>
      </c>
      <c r="F174" s="275" t="s">
        <v>176</v>
      </c>
      <c r="G174" s="273"/>
      <c r="H174" s="276">
        <v>855.6629999999999</v>
      </c>
      <c r="I174" s="277"/>
      <c r="J174" s="273"/>
      <c r="K174" s="273"/>
      <c r="L174" s="278"/>
      <c r="M174" s="279"/>
      <c r="N174" s="280"/>
      <c r="O174" s="280"/>
      <c r="P174" s="280"/>
      <c r="Q174" s="280"/>
      <c r="R174" s="280"/>
      <c r="S174" s="280"/>
      <c r="T174" s="281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T174" s="282" t="s">
        <v>150</v>
      </c>
      <c r="AU174" s="282" t="s">
        <v>87</v>
      </c>
      <c r="AV174" s="16" t="s">
        <v>146</v>
      </c>
      <c r="AW174" s="16" t="s">
        <v>32</v>
      </c>
      <c r="AX174" s="16" t="s">
        <v>85</v>
      </c>
      <c r="AY174" s="282" t="s">
        <v>140</v>
      </c>
    </row>
    <row r="175" s="14" customFormat="1">
      <c r="A175" s="14"/>
      <c r="B175" s="251"/>
      <c r="C175" s="252"/>
      <c r="D175" s="241" t="s">
        <v>150</v>
      </c>
      <c r="E175" s="253" t="s">
        <v>1</v>
      </c>
      <c r="F175" s="254" t="s">
        <v>157</v>
      </c>
      <c r="G175" s="252"/>
      <c r="H175" s="253" t="s">
        <v>1</v>
      </c>
      <c r="I175" s="255"/>
      <c r="J175" s="252"/>
      <c r="K175" s="252"/>
      <c r="L175" s="256"/>
      <c r="M175" s="257"/>
      <c r="N175" s="258"/>
      <c r="O175" s="258"/>
      <c r="P175" s="258"/>
      <c r="Q175" s="258"/>
      <c r="R175" s="258"/>
      <c r="S175" s="258"/>
      <c r="T175" s="25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0" t="s">
        <v>150</v>
      </c>
      <c r="AU175" s="260" t="s">
        <v>87</v>
      </c>
      <c r="AV175" s="14" t="s">
        <v>85</v>
      </c>
      <c r="AW175" s="14" t="s">
        <v>32</v>
      </c>
      <c r="AX175" s="14" t="s">
        <v>77</v>
      </c>
      <c r="AY175" s="260" t="s">
        <v>140</v>
      </c>
    </row>
    <row r="176" s="2" customFormat="1" ht="24.15" customHeight="1">
      <c r="A176" s="39"/>
      <c r="B176" s="40"/>
      <c r="C176" s="220" t="s">
        <v>189</v>
      </c>
      <c r="D176" s="220" t="s">
        <v>142</v>
      </c>
      <c r="E176" s="221" t="s">
        <v>190</v>
      </c>
      <c r="F176" s="222" t="s">
        <v>191</v>
      </c>
      <c r="G176" s="223" t="s">
        <v>166</v>
      </c>
      <c r="H176" s="224">
        <v>178.96000000000001</v>
      </c>
      <c r="I176" s="225"/>
      <c r="J176" s="226">
        <f>ROUND(I176*H176,2)</f>
        <v>0</v>
      </c>
      <c r="K176" s="227"/>
      <c r="L176" s="45"/>
      <c r="M176" s="228" t="s">
        <v>1</v>
      </c>
      <c r="N176" s="229" t="s">
        <v>42</v>
      </c>
      <c r="O176" s="92"/>
      <c r="P176" s="230">
        <f>O176*H176</f>
        <v>0</v>
      </c>
      <c r="Q176" s="230">
        <v>0</v>
      </c>
      <c r="R176" s="230">
        <f>Q176*H176</f>
        <v>0</v>
      </c>
      <c r="S176" s="230">
        <v>0</v>
      </c>
      <c r="T176" s="23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2" t="s">
        <v>146</v>
      </c>
      <c r="AT176" s="232" t="s">
        <v>142</v>
      </c>
      <c r="AU176" s="232" t="s">
        <v>87</v>
      </c>
      <c r="AY176" s="18" t="s">
        <v>140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8" t="s">
        <v>85</v>
      </c>
      <c r="BK176" s="233">
        <f>ROUND(I176*H176,2)</f>
        <v>0</v>
      </c>
      <c r="BL176" s="18" t="s">
        <v>146</v>
      </c>
      <c r="BM176" s="232" t="s">
        <v>192</v>
      </c>
    </row>
    <row r="177" s="13" customFormat="1">
      <c r="A177" s="13"/>
      <c r="B177" s="239"/>
      <c r="C177" s="240"/>
      <c r="D177" s="241" t="s">
        <v>150</v>
      </c>
      <c r="E177" s="242" t="s">
        <v>1</v>
      </c>
      <c r="F177" s="243" t="s">
        <v>193</v>
      </c>
      <c r="G177" s="240"/>
      <c r="H177" s="244">
        <v>127.3</v>
      </c>
      <c r="I177" s="245"/>
      <c r="J177" s="240"/>
      <c r="K177" s="240"/>
      <c r="L177" s="246"/>
      <c r="M177" s="247"/>
      <c r="N177" s="248"/>
      <c r="O177" s="248"/>
      <c r="P177" s="248"/>
      <c r="Q177" s="248"/>
      <c r="R177" s="248"/>
      <c r="S177" s="248"/>
      <c r="T177" s="24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0" t="s">
        <v>150</v>
      </c>
      <c r="AU177" s="250" t="s">
        <v>87</v>
      </c>
      <c r="AV177" s="13" t="s">
        <v>87</v>
      </c>
      <c r="AW177" s="13" t="s">
        <v>32</v>
      </c>
      <c r="AX177" s="13" t="s">
        <v>77</v>
      </c>
      <c r="AY177" s="250" t="s">
        <v>140</v>
      </c>
    </row>
    <row r="178" s="15" customFormat="1">
      <c r="A178" s="15"/>
      <c r="B178" s="261"/>
      <c r="C178" s="262"/>
      <c r="D178" s="241" t="s">
        <v>150</v>
      </c>
      <c r="E178" s="263" t="s">
        <v>1</v>
      </c>
      <c r="F178" s="264" t="s">
        <v>171</v>
      </c>
      <c r="G178" s="262"/>
      <c r="H178" s="265">
        <v>127.3</v>
      </c>
      <c r="I178" s="266"/>
      <c r="J178" s="262"/>
      <c r="K178" s="262"/>
      <c r="L178" s="267"/>
      <c r="M178" s="268"/>
      <c r="N178" s="269"/>
      <c r="O178" s="269"/>
      <c r="P178" s="269"/>
      <c r="Q178" s="269"/>
      <c r="R178" s="269"/>
      <c r="S178" s="269"/>
      <c r="T178" s="270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1" t="s">
        <v>150</v>
      </c>
      <c r="AU178" s="271" t="s">
        <v>87</v>
      </c>
      <c r="AV178" s="15" t="s">
        <v>158</v>
      </c>
      <c r="AW178" s="15" t="s">
        <v>32</v>
      </c>
      <c r="AX178" s="15" t="s">
        <v>77</v>
      </c>
      <c r="AY178" s="271" t="s">
        <v>140</v>
      </c>
    </row>
    <row r="179" s="14" customFormat="1">
      <c r="A179" s="14"/>
      <c r="B179" s="251"/>
      <c r="C179" s="252"/>
      <c r="D179" s="241" t="s">
        <v>150</v>
      </c>
      <c r="E179" s="253" t="s">
        <v>1</v>
      </c>
      <c r="F179" s="254" t="s">
        <v>172</v>
      </c>
      <c r="G179" s="252"/>
      <c r="H179" s="253" t="s">
        <v>1</v>
      </c>
      <c r="I179" s="255"/>
      <c r="J179" s="252"/>
      <c r="K179" s="252"/>
      <c r="L179" s="256"/>
      <c r="M179" s="257"/>
      <c r="N179" s="258"/>
      <c r="O179" s="258"/>
      <c r="P179" s="258"/>
      <c r="Q179" s="258"/>
      <c r="R179" s="258"/>
      <c r="S179" s="258"/>
      <c r="T179" s="25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0" t="s">
        <v>150</v>
      </c>
      <c r="AU179" s="260" t="s">
        <v>87</v>
      </c>
      <c r="AV179" s="14" t="s">
        <v>85</v>
      </c>
      <c r="AW179" s="14" t="s">
        <v>32</v>
      </c>
      <c r="AX179" s="14" t="s">
        <v>77</v>
      </c>
      <c r="AY179" s="260" t="s">
        <v>140</v>
      </c>
    </row>
    <row r="180" s="13" customFormat="1">
      <c r="A180" s="13"/>
      <c r="B180" s="239"/>
      <c r="C180" s="240"/>
      <c r="D180" s="241" t="s">
        <v>150</v>
      </c>
      <c r="E180" s="242" t="s">
        <v>1</v>
      </c>
      <c r="F180" s="243" t="s">
        <v>194</v>
      </c>
      <c r="G180" s="240"/>
      <c r="H180" s="244">
        <v>17.219999999999999</v>
      </c>
      <c r="I180" s="245"/>
      <c r="J180" s="240"/>
      <c r="K180" s="240"/>
      <c r="L180" s="246"/>
      <c r="M180" s="247"/>
      <c r="N180" s="248"/>
      <c r="O180" s="248"/>
      <c r="P180" s="248"/>
      <c r="Q180" s="248"/>
      <c r="R180" s="248"/>
      <c r="S180" s="248"/>
      <c r="T180" s="24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0" t="s">
        <v>150</v>
      </c>
      <c r="AU180" s="250" t="s">
        <v>87</v>
      </c>
      <c r="AV180" s="13" t="s">
        <v>87</v>
      </c>
      <c r="AW180" s="13" t="s">
        <v>32</v>
      </c>
      <c r="AX180" s="13" t="s">
        <v>77</v>
      </c>
      <c r="AY180" s="250" t="s">
        <v>140</v>
      </c>
    </row>
    <row r="181" s="15" customFormat="1">
      <c r="A181" s="15"/>
      <c r="B181" s="261"/>
      <c r="C181" s="262"/>
      <c r="D181" s="241" t="s">
        <v>150</v>
      </c>
      <c r="E181" s="263" t="s">
        <v>1</v>
      </c>
      <c r="F181" s="264" t="s">
        <v>171</v>
      </c>
      <c r="G181" s="262"/>
      <c r="H181" s="265">
        <v>17.219999999999999</v>
      </c>
      <c r="I181" s="266"/>
      <c r="J181" s="262"/>
      <c r="K181" s="262"/>
      <c r="L181" s="267"/>
      <c r="M181" s="268"/>
      <c r="N181" s="269"/>
      <c r="O181" s="269"/>
      <c r="P181" s="269"/>
      <c r="Q181" s="269"/>
      <c r="R181" s="269"/>
      <c r="S181" s="269"/>
      <c r="T181" s="270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71" t="s">
        <v>150</v>
      </c>
      <c r="AU181" s="271" t="s">
        <v>87</v>
      </c>
      <c r="AV181" s="15" t="s">
        <v>158</v>
      </c>
      <c r="AW181" s="15" t="s">
        <v>32</v>
      </c>
      <c r="AX181" s="15" t="s">
        <v>77</v>
      </c>
      <c r="AY181" s="271" t="s">
        <v>140</v>
      </c>
    </row>
    <row r="182" s="14" customFormat="1">
      <c r="A182" s="14"/>
      <c r="B182" s="251"/>
      <c r="C182" s="252"/>
      <c r="D182" s="241" t="s">
        <v>150</v>
      </c>
      <c r="E182" s="253" t="s">
        <v>1</v>
      </c>
      <c r="F182" s="254" t="s">
        <v>174</v>
      </c>
      <c r="G182" s="252"/>
      <c r="H182" s="253" t="s">
        <v>1</v>
      </c>
      <c r="I182" s="255"/>
      <c r="J182" s="252"/>
      <c r="K182" s="252"/>
      <c r="L182" s="256"/>
      <c r="M182" s="257"/>
      <c r="N182" s="258"/>
      <c r="O182" s="258"/>
      <c r="P182" s="258"/>
      <c r="Q182" s="258"/>
      <c r="R182" s="258"/>
      <c r="S182" s="258"/>
      <c r="T182" s="25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0" t="s">
        <v>150</v>
      </c>
      <c r="AU182" s="260" t="s">
        <v>87</v>
      </c>
      <c r="AV182" s="14" t="s">
        <v>85</v>
      </c>
      <c r="AW182" s="14" t="s">
        <v>32</v>
      </c>
      <c r="AX182" s="14" t="s">
        <v>77</v>
      </c>
      <c r="AY182" s="260" t="s">
        <v>140</v>
      </c>
    </row>
    <row r="183" s="13" customFormat="1">
      <c r="A183" s="13"/>
      <c r="B183" s="239"/>
      <c r="C183" s="240"/>
      <c r="D183" s="241" t="s">
        <v>150</v>
      </c>
      <c r="E183" s="242" t="s">
        <v>1</v>
      </c>
      <c r="F183" s="243" t="s">
        <v>194</v>
      </c>
      <c r="G183" s="240"/>
      <c r="H183" s="244">
        <v>17.219999999999999</v>
      </c>
      <c r="I183" s="245"/>
      <c r="J183" s="240"/>
      <c r="K183" s="240"/>
      <c r="L183" s="246"/>
      <c r="M183" s="247"/>
      <c r="N183" s="248"/>
      <c r="O183" s="248"/>
      <c r="P183" s="248"/>
      <c r="Q183" s="248"/>
      <c r="R183" s="248"/>
      <c r="S183" s="248"/>
      <c r="T183" s="24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0" t="s">
        <v>150</v>
      </c>
      <c r="AU183" s="250" t="s">
        <v>87</v>
      </c>
      <c r="AV183" s="13" t="s">
        <v>87</v>
      </c>
      <c r="AW183" s="13" t="s">
        <v>32</v>
      </c>
      <c r="AX183" s="13" t="s">
        <v>77</v>
      </c>
      <c r="AY183" s="250" t="s">
        <v>140</v>
      </c>
    </row>
    <row r="184" s="15" customFormat="1">
      <c r="A184" s="15"/>
      <c r="B184" s="261"/>
      <c r="C184" s="262"/>
      <c r="D184" s="241" t="s">
        <v>150</v>
      </c>
      <c r="E184" s="263" t="s">
        <v>1</v>
      </c>
      <c r="F184" s="264" t="s">
        <v>171</v>
      </c>
      <c r="G184" s="262"/>
      <c r="H184" s="265">
        <v>17.219999999999999</v>
      </c>
      <c r="I184" s="266"/>
      <c r="J184" s="262"/>
      <c r="K184" s="262"/>
      <c r="L184" s="267"/>
      <c r="M184" s="268"/>
      <c r="N184" s="269"/>
      <c r="O184" s="269"/>
      <c r="P184" s="269"/>
      <c r="Q184" s="269"/>
      <c r="R184" s="269"/>
      <c r="S184" s="269"/>
      <c r="T184" s="270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71" t="s">
        <v>150</v>
      </c>
      <c r="AU184" s="271" t="s">
        <v>87</v>
      </c>
      <c r="AV184" s="15" t="s">
        <v>158</v>
      </c>
      <c r="AW184" s="15" t="s">
        <v>32</v>
      </c>
      <c r="AX184" s="15" t="s">
        <v>77</v>
      </c>
      <c r="AY184" s="271" t="s">
        <v>140</v>
      </c>
    </row>
    <row r="185" s="14" customFormat="1">
      <c r="A185" s="14"/>
      <c r="B185" s="251"/>
      <c r="C185" s="252"/>
      <c r="D185" s="241" t="s">
        <v>150</v>
      </c>
      <c r="E185" s="253" t="s">
        <v>1</v>
      </c>
      <c r="F185" s="254" t="s">
        <v>175</v>
      </c>
      <c r="G185" s="252"/>
      <c r="H185" s="253" t="s">
        <v>1</v>
      </c>
      <c r="I185" s="255"/>
      <c r="J185" s="252"/>
      <c r="K185" s="252"/>
      <c r="L185" s="256"/>
      <c r="M185" s="257"/>
      <c r="N185" s="258"/>
      <c r="O185" s="258"/>
      <c r="P185" s="258"/>
      <c r="Q185" s="258"/>
      <c r="R185" s="258"/>
      <c r="S185" s="258"/>
      <c r="T185" s="25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0" t="s">
        <v>150</v>
      </c>
      <c r="AU185" s="260" t="s">
        <v>87</v>
      </c>
      <c r="AV185" s="14" t="s">
        <v>85</v>
      </c>
      <c r="AW185" s="14" t="s">
        <v>32</v>
      </c>
      <c r="AX185" s="14" t="s">
        <v>77</v>
      </c>
      <c r="AY185" s="260" t="s">
        <v>140</v>
      </c>
    </row>
    <row r="186" s="13" customFormat="1">
      <c r="A186" s="13"/>
      <c r="B186" s="239"/>
      <c r="C186" s="240"/>
      <c r="D186" s="241" t="s">
        <v>150</v>
      </c>
      <c r="E186" s="242" t="s">
        <v>1</v>
      </c>
      <c r="F186" s="243" t="s">
        <v>194</v>
      </c>
      <c r="G186" s="240"/>
      <c r="H186" s="244">
        <v>17.219999999999999</v>
      </c>
      <c r="I186" s="245"/>
      <c r="J186" s="240"/>
      <c r="K186" s="240"/>
      <c r="L186" s="246"/>
      <c r="M186" s="247"/>
      <c r="N186" s="248"/>
      <c r="O186" s="248"/>
      <c r="P186" s="248"/>
      <c r="Q186" s="248"/>
      <c r="R186" s="248"/>
      <c r="S186" s="248"/>
      <c r="T186" s="24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0" t="s">
        <v>150</v>
      </c>
      <c r="AU186" s="250" t="s">
        <v>87</v>
      </c>
      <c r="AV186" s="13" t="s">
        <v>87</v>
      </c>
      <c r="AW186" s="13" t="s">
        <v>32</v>
      </c>
      <c r="AX186" s="13" t="s">
        <v>77</v>
      </c>
      <c r="AY186" s="250" t="s">
        <v>140</v>
      </c>
    </row>
    <row r="187" s="15" customFormat="1">
      <c r="A187" s="15"/>
      <c r="B187" s="261"/>
      <c r="C187" s="262"/>
      <c r="D187" s="241" t="s">
        <v>150</v>
      </c>
      <c r="E187" s="263" t="s">
        <v>1</v>
      </c>
      <c r="F187" s="264" t="s">
        <v>171</v>
      </c>
      <c r="G187" s="262"/>
      <c r="H187" s="265">
        <v>17.219999999999999</v>
      </c>
      <c r="I187" s="266"/>
      <c r="J187" s="262"/>
      <c r="K187" s="262"/>
      <c r="L187" s="267"/>
      <c r="M187" s="268"/>
      <c r="N187" s="269"/>
      <c r="O187" s="269"/>
      <c r="P187" s="269"/>
      <c r="Q187" s="269"/>
      <c r="R187" s="269"/>
      <c r="S187" s="269"/>
      <c r="T187" s="270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1" t="s">
        <v>150</v>
      </c>
      <c r="AU187" s="271" t="s">
        <v>87</v>
      </c>
      <c r="AV187" s="15" t="s">
        <v>158</v>
      </c>
      <c r="AW187" s="15" t="s">
        <v>32</v>
      </c>
      <c r="AX187" s="15" t="s">
        <v>77</v>
      </c>
      <c r="AY187" s="271" t="s">
        <v>140</v>
      </c>
    </row>
    <row r="188" s="16" customFormat="1">
      <c r="A188" s="16"/>
      <c r="B188" s="272"/>
      <c r="C188" s="273"/>
      <c r="D188" s="241" t="s">
        <v>150</v>
      </c>
      <c r="E188" s="274" t="s">
        <v>1</v>
      </c>
      <c r="F188" s="275" t="s">
        <v>176</v>
      </c>
      <c r="G188" s="273"/>
      <c r="H188" s="276">
        <v>178.95999999999998</v>
      </c>
      <c r="I188" s="277"/>
      <c r="J188" s="273"/>
      <c r="K188" s="273"/>
      <c r="L188" s="278"/>
      <c r="M188" s="279"/>
      <c r="N188" s="280"/>
      <c r="O188" s="280"/>
      <c r="P188" s="280"/>
      <c r="Q188" s="280"/>
      <c r="R188" s="280"/>
      <c r="S188" s="280"/>
      <c r="T188" s="281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T188" s="282" t="s">
        <v>150</v>
      </c>
      <c r="AU188" s="282" t="s">
        <v>87</v>
      </c>
      <c r="AV188" s="16" t="s">
        <v>146</v>
      </c>
      <c r="AW188" s="16" t="s">
        <v>32</v>
      </c>
      <c r="AX188" s="16" t="s">
        <v>85</v>
      </c>
      <c r="AY188" s="282" t="s">
        <v>140</v>
      </c>
    </row>
    <row r="189" s="14" customFormat="1">
      <c r="A189" s="14"/>
      <c r="B189" s="251"/>
      <c r="C189" s="252"/>
      <c r="D189" s="241" t="s">
        <v>150</v>
      </c>
      <c r="E189" s="253" t="s">
        <v>1</v>
      </c>
      <c r="F189" s="254" t="s">
        <v>157</v>
      </c>
      <c r="G189" s="252"/>
      <c r="H189" s="253" t="s">
        <v>1</v>
      </c>
      <c r="I189" s="255"/>
      <c r="J189" s="252"/>
      <c r="K189" s="252"/>
      <c r="L189" s="256"/>
      <c r="M189" s="257"/>
      <c r="N189" s="258"/>
      <c r="O189" s="258"/>
      <c r="P189" s="258"/>
      <c r="Q189" s="258"/>
      <c r="R189" s="258"/>
      <c r="S189" s="258"/>
      <c r="T189" s="25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0" t="s">
        <v>150</v>
      </c>
      <c r="AU189" s="260" t="s">
        <v>87</v>
      </c>
      <c r="AV189" s="14" t="s">
        <v>85</v>
      </c>
      <c r="AW189" s="14" t="s">
        <v>32</v>
      </c>
      <c r="AX189" s="14" t="s">
        <v>77</v>
      </c>
      <c r="AY189" s="260" t="s">
        <v>140</v>
      </c>
    </row>
    <row r="190" s="2" customFormat="1" ht="16.5" customHeight="1">
      <c r="A190" s="39"/>
      <c r="B190" s="40"/>
      <c r="C190" s="283" t="s">
        <v>195</v>
      </c>
      <c r="D190" s="283" t="s">
        <v>196</v>
      </c>
      <c r="E190" s="284" t="s">
        <v>197</v>
      </c>
      <c r="F190" s="285" t="s">
        <v>198</v>
      </c>
      <c r="G190" s="286" t="s">
        <v>199</v>
      </c>
      <c r="H190" s="287">
        <v>357.92000000000002</v>
      </c>
      <c r="I190" s="288"/>
      <c r="J190" s="289">
        <f>ROUND(I190*H190,2)</f>
        <v>0</v>
      </c>
      <c r="K190" s="290"/>
      <c r="L190" s="291"/>
      <c r="M190" s="292" t="s">
        <v>1</v>
      </c>
      <c r="N190" s="293" t="s">
        <v>42</v>
      </c>
      <c r="O190" s="92"/>
      <c r="P190" s="230">
        <f>O190*H190</f>
        <v>0</v>
      </c>
      <c r="Q190" s="230">
        <v>0</v>
      </c>
      <c r="R190" s="230">
        <f>Q190*H190</f>
        <v>0</v>
      </c>
      <c r="S190" s="230">
        <v>0</v>
      </c>
      <c r="T190" s="231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2" t="s">
        <v>195</v>
      </c>
      <c r="AT190" s="232" t="s">
        <v>196</v>
      </c>
      <c r="AU190" s="232" t="s">
        <v>87</v>
      </c>
      <c r="AY190" s="18" t="s">
        <v>140</v>
      </c>
      <c r="BE190" s="233">
        <f>IF(N190="základní",J190,0)</f>
        <v>0</v>
      </c>
      <c r="BF190" s="233">
        <f>IF(N190="snížená",J190,0)</f>
        <v>0</v>
      </c>
      <c r="BG190" s="233">
        <f>IF(N190="zákl. přenesená",J190,0)</f>
        <v>0</v>
      </c>
      <c r="BH190" s="233">
        <f>IF(N190="sníž. přenesená",J190,0)</f>
        <v>0</v>
      </c>
      <c r="BI190" s="233">
        <f>IF(N190="nulová",J190,0)</f>
        <v>0</v>
      </c>
      <c r="BJ190" s="18" t="s">
        <v>85</v>
      </c>
      <c r="BK190" s="233">
        <f>ROUND(I190*H190,2)</f>
        <v>0</v>
      </c>
      <c r="BL190" s="18" t="s">
        <v>146</v>
      </c>
      <c r="BM190" s="232" t="s">
        <v>200</v>
      </c>
    </row>
    <row r="191" s="2" customFormat="1">
      <c r="A191" s="39"/>
      <c r="B191" s="40"/>
      <c r="C191" s="41"/>
      <c r="D191" s="241" t="s">
        <v>201</v>
      </c>
      <c r="E191" s="41"/>
      <c r="F191" s="294" t="s">
        <v>202</v>
      </c>
      <c r="G191" s="41"/>
      <c r="H191" s="41"/>
      <c r="I191" s="236"/>
      <c r="J191" s="41"/>
      <c r="K191" s="41"/>
      <c r="L191" s="45"/>
      <c r="M191" s="237"/>
      <c r="N191" s="238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201</v>
      </c>
      <c r="AU191" s="18" t="s">
        <v>87</v>
      </c>
    </row>
    <row r="192" s="13" customFormat="1">
      <c r="A192" s="13"/>
      <c r="B192" s="239"/>
      <c r="C192" s="240"/>
      <c r="D192" s="241" t="s">
        <v>150</v>
      </c>
      <c r="E192" s="240"/>
      <c r="F192" s="243" t="s">
        <v>203</v>
      </c>
      <c r="G192" s="240"/>
      <c r="H192" s="244">
        <v>357.92000000000002</v>
      </c>
      <c r="I192" s="245"/>
      <c r="J192" s="240"/>
      <c r="K192" s="240"/>
      <c r="L192" s="246"/>
      <c r="M192" s="247"/>
      <c r="N192" s="248"/>
      <c r="O192" s="248"/>
      <c r="P192" s="248"/>
      <c r="Q192" s="248"/>
      <c r="R192" s="248"/>
      <c r="S192" s="248"/>
      <c r="T192" s="24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0" t="s">
        <v>150</v>
      </c>
      <c r="AU192" s="250" t="s">
        <v>87</v>
      </c>
      <c r="AV192" s="13" t="s">
        <v>87</v>
      </c>
      <c r="AW192" s="13" t="s">
        <v>4</v>
      </c>
      <c r="AX192" s="13" t="s">
        <v>85</v>
      </c>
      <c r="AY192" s="250" t="s">
        <v>140</v>
      </c>
    </row>
    <row r="193" s="2" customFormat="1" ht="33" customHeight="1">
      <c r="A193" s="39"/>
      <c r="B193" s="40"/>
      <c r="C193" s="220" t="s">
        <v>204</v>
      </c>
      <c r="D193" s="220" t="s">
        <v>142</v>
      </c>
      <c r="E193" s="221" t="s">
        <v>205</v>
      </c>
      <c r="F193" s="222" t="s">
        <v>206</v>
      </c>
      <c r="G193" s="223" t="s">
        <v>166</v>
      </c>
      <c r="H193" s="224">
        <v>652.50300000000004</v>
      </c>
      <c r="I193" s="225"/>
      <c r="J193" s="226">
        <f>ROUND(I193*H193,2)</f>
        <v>0</v>
      </c>
      <c r="K193" s="227"/>
      <c r="L193" s="45"/>
      <c r="M193" s="228" t="s">
        <v>1</v>
      </c>
      <c r="N193" s="229" t="s">
        <v>42</v>
      </c>
      <c r="O193" s="92"/>
      <c r="P193" s="230">
        <f>O193*H193</f>
        <v>0</v>
      </c>
      <c r="Q193" s="230">
        <v>0</v>
      </c>
      <c r="R193" s="230">
        <f>Q193*H193</f>
        <v>0</v>
      </c>
      <c r="S193" s="230">
        <v>0</v>
      </c>
      <c r="T193" s="231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2" t="s">
        <v>146</v>
      </c>
      <c r="AT193" s="232" t="s">
        <v>142</v>
      </c>
      <c r="AU193" s="232" t="s">
        <v>87</v>
      </c>
      <c r="AY193" s="18" t="s">
        <v>140</v>
      </c>
      <c r="BE193" s="233">
        <f>IF(N193="základní",J193,0)</f>
        <v>0</v>
      </c>
      <c r="BF193" s="233">
        <f>IF(N193="snížená",J193,0)</f>
        <v>0</v>
      </c>
      <c r="BG193" s="233">
        <f>IF(N193="zákl. přenesená",J193,0)</f>
        <v>0</v>
      </c>
      <c r="BH193" s="233">
        <f>IF(N193="sníž. přenesená",J193,0)</f>
        <v>0</v>
      </c>
      <c r="BI193" s="233">
        <f>IF(N193="nulová",J193,0)</f>
        <v>0</v>
      </c>
      <c r="BJ193" s="18" t="s">
        <v>85</v>
      </c>
      <c r="BK193" s="233">
        <f>ROUND(I193*H193,2)</f>
        <v>0</v>
      </c>
      <c r="BL193" s="18" t="s">
        <v>146</v>
      </c>
      <c r="BM193" s="232" t="s">
        <v>207</v>
      </c>
    </row>
    <row r="194" s="2" customFormat="1">
      <c r="A194" s="39"/>
      <c r="B194" s="40"/>
      <c r="C194" s="41"/>
      <c r="D194" s="234" t="s">
        <v>148</v>
      </c>
      <c r="E194" s="41"/>
      <c r="F194" s="235" t="s">
        <v>208</v>
      </c>
      <c r="G194" s="41"/>
      <c r="H194" s="41"/>
      <c r="I194" s="236"/>
      <c r="J194" s="41"/>
      <c r="K194" s="41"/>
      <c r="L194" s="45"/>
      <c r="M194" s="237"/>
      <c r="N194" s="238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148</v>
      </c>
      <c r="AU194" s="18" t="s">
        <v>87</v>
      </c>
    </row>
    <row r="195" s="14" customFormat="1">
      <c r="A195" s="14"/>
      <c r="B195" s="251"/>
      <c r="C195" s="252"/>
      <c r="D195" s="241" t="s">
        <v>150</v>
      </c>
      <c r="E195" s="253" t="s">
        <v>1</v>
      </c>
      <c r="F195" s="254" t="s">
        <v>169</v>
      </c>
      <c r="G195" s="252"/>
      <c r="H195" s="253" t="s">
        <v>1</v>
      </c>
      <c r="I195" s="255"/>
      <c r="J195" s="252"/>
      <c r="K195" s="252"/>
      <c r="L195" s="256"/>
      <c r="M195" s="257"/>
      <c r="N195" s="258"/>
      <c r="O195" s="258"/>
      <c r="P195" s="258"/>
      <c r="Q195" s="258"/>
      <c r="R195" s="258"/>
      <c r="S195" s="258"/>
      <c r="T195" s="25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0" t="s">
        <v>150</v>
      </c>
      <c r="AU195" s="260" t="s">
        <v>87</v>
      </c>
      <c r="AV195" s="14" t="s">
        <v>85</v>
      </c>
      <c r="AW195" s="14" t="s">
        <v>32</v>
      </c>
      <c r="AX195" s="14" t="s">
        <v>77</v>
      </c>
      <c r="AY195" s="260" t="s">
        <v>140</v>
      </c>
    </row>
    <row r="196" s="13" customFormat="1">
      <c r="A196" s="13"/>
      <c r="B196" s="239"/>
      <c r="C196" s="240"/>
      <c r="D196" s="241" t="s">
        <v>150</v>
      </c>
      <c r="E196" s="242" t="s">
        <v>1</v>
      </c>
      <c r="F196" s="243" t="s">
        <v>170</v>
      </c>
      <c r="G196" s="240"/>
      <c r="H196" s="244">
        <v>652.50300000000004</v>
      </c>
      <c r="I196" s="245"/>
      <c r="J196" s="240"/>
      <c r="K196" s="240"/>
      <c r="L196" s="246"/>
      <c r="M196" s="247"/>
      <c r="N196" s="248"/>
      <c r="O196" s="248"/>
      <c r="P196" s="248"/>
      <c r="Q196" s="248"/>
      <c r="R196" s="248"/>
      <c r="S196" s="248"/>
      <c r="T196" s="24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0" t="s">
        <v>150</v>
      </c>
      <c r="AU196" s="250" t="s">
        <v>87</v>
      </c>
      <c r="AV196" s="13" t="s">
        <v>87</v>
      </c>
      <c r="AW196" s="13" t="s">
        <v>32</v>
      </c>
      <c r="AX196" s="13" t="s">
        <v>85</v>
      </c>
      <c r="AY196" s="250" t="s">
        <v>140</v>
      </c>
    </row>
    <row r="197" s="14" customFormat="1">
      <c r="A197" s="14"/>
      <c r="B197" s="251"/>
      <c r="C197" s="252"/>
      <c r="D197" s="241" t="s">
        <v>150</v>
      </c>
      <c r="E197" s="253" t="s">
        <v>1</v>
      </c>
      <c r="F197" s="254" t="s">
        <v>157</v>
      </c>
      <c r="G197" s="252"/>
      <c r="H197" s="253" t="s">
        <v>1</v>
      </c>
      <c r="I197" s="255"/>
      <c r="J197" s="252"/>
      <c r="K197" s="252"/>
      <c r="L197" s="256"/>
      <c r="M197" s="257"/>
      <c r="N197" s="258"/>
      <c r="O197" s="258"/>
      <c r="P197" s="258"/>
      <c r="Q197" s="258"/>
      <c r="R197" s="258"/>
      <c r="S197" s="258"/>
      <c r="T197" s="25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0" t="s">
        <v>150</v>
      </c>
      <c r="AU197" s="260" t="s">
        <v>87</v>
      </c>
      <c r="AV197" s="14" t="s">
        <v>85</v>
      </c>
      <c r="AW197" s="14" t="s">
        <v>32</v>
      </c>
      <c r="AX197" s="14" t="s">
        <v>77</v>
      </c>
      <c r="AY197" s="260" t="s">
        <v>140</v>
      </c>
    </row>
    <row r="198" s="2" customFormat="1" ht="16.5" customHeight="1">
      <c r="A198" s="39"/>
      <c r="B198" s="40"/>
      <c r="C198" s="283" t="s">
        <v>209</v>
      </c>
      <c r="D198" s="283" t="s">
        <v>196</v>
      </c>
      <c r="E198" s="284" t="s">
        <v>210</v>
      </c>
      <c r="F198" s="285" t="s">
        <v>211</v>
      </c>
      <c r="G198" s="286" t="s">
        <v>199</v>
      </c>
      <c r="H198" s="287">
        <v>1305.0060000000001</v>
      </c>
      <c r="I198" s="288"/>
      <c r="J198" s="289">
        <f>ROUND(I198*H198,2)</f>
        <v>0</v>
      </c>
      <c r="K198" s="290"/>
      <c r="L198" s="291"/>
      <c r="M198" s="292" t="s">
        <v>1</v>
      </c>
      <c r="N198" s="293" t="s">
        <v>42</v>
      </c>
      <c r="O198" s="92"/>
      <c r="P198" s="230">
        <f>O198*H198</f>
        <v>0</v>
      </c>
      <c r="Q198" s="230">
        <v>1</v>
      </c>
      <c r="R198" s="230">
        <f>Q198*H198</f>
        <v>1305.0060000000001</v>
      </c>
      <c r="S198" s="230">
        <v>0</v>
      </c>
      <c r="T198" s="231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2" t="s">
        <v>195</v>
      </c>
      <c r="AT198" s="232" t="s">
        <v>196</v>
      </c>
      <c r="AU198" s="232" t="s">
        <v>87</v>
      </c>
      <c r="AY198" s="18" t="s">
        <v>140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8" t="s">
        <v>85</v>
      </c>
      <c r="BK198" s="233">
        <f>ROUND(I198*H198,2)</f>
        <v>0</v>
      </c>
      <c r="BL198" s="18" t="s">
        <v>146</v>
      </c>
      <c r="BM198" s="232" t="s">
        <v>212</v>
      </c>
    </row>
    <row r="199" s="13" customFormat="1">
      <c r="A199" s="13"/>
      <c r="B199" s="239"/>
      <c r="C199" s="240"/>
      <c r="D199" s="241" t="s">
        <v>150</v>
      </c>
      <c r="E199" s="240"/>
      <c r="F199" s="243" t="s">
        <v>213</v>
      </c>
      <c r="G199" s="240"/>
      <c r="H199" s="244">
        <v>1305.0060000000001</v>
      </c>
      <c r="I199" s="245"/>
      <c r="J199" s="240"/>
      <c r="K199" s="240"/>
      <c r="L199" s="246"/>
      <c r="M199" s="247"/>
      <c r="N199" s="248"/>
      <c r="O199" s="248"/>
      <c r="P199" s="248"/>
      <c r="Q199" s="248"/>
      <c r="R199" s="248"/>
      <c r="S199" s="248"/>
      <c r="T199" s="24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0" t="s">
        <v>150</v>
      </c>
      <c r="AU199" s="250" t="s">
        <v>87</v>
      </c>
      <c r="AV199" s="13" t="s">
        <v>87</v>
      </c>
      <c r="AW199" s="13" t="s">
        <v>4</v>
      </c>
      <c r="AX199" s="13" t="s">
        <v>85</v>
      </c>
      <c r="AY199" s="250" t="s">
        <v>140</v>
      </c>
    </row>
    <row r="200" s="2" customFormat="1" ht="33" customHeight="1">
      <c r="A200" s="39"/>
      <c r="B200" s="40"/>
      <c r="C200" s="220" t="s">
        <v>214</v>
      </c>
      <c r="D200" s="220" t="s">
        <v>142</v>
      </c>
      <c r="E200" s="221" t="s">
        <v>215</v>
      </c>
      <c r="F200" s="222" t="s">
        <v>216</v>
      </c>
      <c r="G200" s="223" t="s">
        <v>199</v>
      </c>
      <c r="H200" s="224">
        <v>1340.8250000000001</v>
      </c>
      <c r="I200" s="225"/>
      <c r="J200" s="226">
        <f>ROUND(I200*H200,2)</f>
        <v>0</v>
      </c>
      <c r="K200" s="227"/>
      <c r="L200" s="45"/>
      <c r="M200" s="228" t="s">
        <v>1</v>
      </c>
      <c r="N200" s="229" t="s">
        <v>42</v>
      </c>
      <c r="O200" s="92"/>
      <c r="P200" s="230">
        <f>O200*H200</f>
        <v>0</v>
      </c>
      <c r="Q200" s="230">
        <v>0</v>
      </c>
      <c r="R200" s="230">
        <f>Q200*H200</f>
        <v>0</v>
      </c>
      <c r="S200" s="230">
        <v>0</v>
      </c>
      <c r="T200" s="231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2" t="s">
        <v>146</v>
      </c>
      <c r="AT200" s="232" t="s">
        <v>142</v>
      </c>
      <c r="AU200" s="232" t="s">
        <v>87</v>
      </c>
      <c r="AY200" s="18" t="s">
        <v>140</v>
      </c>
      <c r="BE200" s="233">
        <f>IF(N200="základní",J200,0)</f>
        <v>0</v>
      </c>
      <c r="BF200" s="233">
        <f>IF(N200="snížená",J200,0)</f>
        <v>0</v>
      </c>
      <c r="BG200" s="233">
        <f>IF(N200="zákl. přenesená",J200,0)</f>
        <v>0</v>
      </c>
      <c r="BH200" s="233">
        <f>IF(N200="sníž. přenesená",J200,0)</f>
        <v>0</v>
      </c>
      <c r="BI200" s="233">
        <f>IF(N200="nulová",J200,0)</f>
        <v>0</v>
      </c>
      <c r="BJ200" s="18" t="s">
        <v>85</v>
      </c>
      <c r="BK200" s="233">
        <f>ROUND(I200*H200,2)</f>
        <v>0</v>
      </c>
      <c r="BL200" s="18" t="s">
        <v>146</v>
      </c>
      <c r="BM200" s="232" t="s">
        <v>217</v>
      </c>
    </row>
    <row r="201" s="2" customFormat="1">
      <c r="A201" s="39"/>
      <c r="B201" s="40"/>
      <c r="C201" s="41"/>
      <c r="D201" s="234" t="s">
        <v>148</v>
      </c>
      <c r="E201" s="41"/>
      <c r="F201" s="235" t="s">
        <v>218</v>
      </c>
      <c r="G201" s="41"/>
      <c r="H201" s="41"/>
      <c r="I201" s="236"/>
      <c r="J201" s="41"/>
      <c r="K201" s="41"/>
      <c r="L201" s="45"/>
      <c r="M201" s="237"/>
      <c r="N201" s="238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148</v>
      </c>
      <c r="AU201" s="18" t="s">
        <v>87</v>
      </c>
    </row>
    <row r="202" s="13" customFormat="1">
      <c r="A202" s="13"/>
      <c r="B202" s="239"/>
      <c r="C202" s="240"/>
      <c r="D202" s="241" t="s">
        <v>150</v>
      </c>
      <c r="E202" s="240"/>
      <c r="F202" s="243" t="s">
        <v>219</v>
      </c>
      <c r="G202" s="240"/>
      <c r="H202" s="244">
        <v>1340.8250000000001</v>
      </c>
      <c r="I202" s="245"/>
      <c r="J202" s="240"/>
      <c r="K202" s="240"/>
      <c r="L202" s="246"/>
      <c r="M202" s="247"/>
      <c r="N202" s="248"/>
      <c r="O202" s="248"/>
      <c r="P202" s="248"/>
      <c r="Q202" s="248"/>
      <c r="R202" s="248"/>
      <c r="S202" s="248"/>
      <c r="T202" s="24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0" t="s">
        <v>150</v>
      </c>
      <c r="AU202" s="250" t="s">
        <v>87</v>
      </c>
      <c r="AV202" s="13" t="s">
        <v>87</v>
      </c>
      <c r="AW202" s="13" t="s">
        <v>4</v>
      </c>
      <c r="AX202" s="13" t="s">
        <v>85</v>
      </c>
      <c r="AY202" s="250" t="s">
        <v>140</v>
      </c>
    </row>
    <row r="203" s="2" customFormat="1" ht="16.5" customHeight="1">
      <c r="A203" s="39"/>
      <c r="B203" s="40"/>
      <c r="C203" s="220" t="s">
        <v>220</v>
      </c>
      <c r="D203" s="220" t="s">
        <v>142</v>
      </c>
      <c r="E203" s="221" t="s">
        <v>221</v>
      </c>
      <c r="F203" s="222" t="s">
        <v>222</v>
      </c>
      <c r="G203" s="223" t="s">
        <v>166</v>
      </c>
      <c r="H203" s="224">
        <v>855.66300000000001</v>
      </c>
      <c r="I203" s="225"/>
      <c r="J203" s="226">
        <f>ROUND(I203*H203,2)</f>
        <v>0</v>
      </c>
      <c r="K203" s="227"/>
      <c r="L203" s="45"/>
      <c r="M203" s="228" t="s">
        <v>1</v>
      </c>
      <c r="N203" s="229" t="s">
        <v>42</v>
      </c>
      <c r="O203" s="92"/>
      <c r="P203" s="230">
        <f>O203*H203</f>
        <v>0</v>
      </c>
      <c r="Q203" s="230">
        <v>0</v>
      </c>
      <c r="R203" s="230">
        <f>Q203*H203</f>
        <v>0</v>
      </c>
      <c r="S203" s="230">
        <v>0</v>
      </c>
      <c r="T203" s="231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2" t="s">
        <v>146</v>
      </c>
      <c r="AT203" s="232" t="s">
        <v>142</v>
      </c>
      <c r="AU203" s="232" t="s">
        <v>87</v>
      </c>
      <c r="AY203" s="18" t="s">
        <v>140</v>
      </c>
      <c r="BE203" s="233">
        <f>IF(N203="základní",J203,0)</f>
        <v>0</v>
      </c>
      <c r="BF203" s="233">
        <f>IF(N203="snížená",J203,0)</f>
        <v>0</v>
      </c>
      <c r="BG203" s="233">
        <f>IF(N203="zákl. přenesená",J203,0)</f>
        <v>0</v>
      </c>
      <c r="BH203" s="233">
        <f>IF(N203="sníž. přenesená",J203,0)</f>
        <v>0</v>
      </c>
      <c r="BI203" s="233">
        <f>IF(N203="nulová",J203,0)</f>
        <v>0</v>
      </c>
      <c r="BJ203" s="18" t="s">
        <v>85</v>
      </c>
      <c r="BK203" s="233">
        <f>ROUND(I203*H203,2)</f>
        <v>0</v>
      </c>
      <c r="BL203" s="18" t="s">
        <v>146</v>
      </c>
      <c r="BM203" s="232" t="s">
        <v>223</v>
      </c>
    </row>
    <row r="204" s="2" customFormat="1">
      <c r="A204" s="39"/>
      <c r="B204" s="40"/>
      <c r="C204" s="41"/>
      <c r="D204" s="234" t="s">
        <v>148</v>
      </c>
      <c r="E204" s="41"/>
      <c r="F204" s="235" t="s">
        <v>224</v>
      </c>
      <c r="G204" s="41"/>
      <c r="H204" s="41"/>
      <c r="I204" s="236"/>
      <c r="J204" s="41"/>
      <c r="K204" s="41"/>
      <c r="L204" s="45"/>
      <c r="M204" s="237"/>
      <c r="N204" s="238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148</v>
      </c>
      <c r="AU204" s="18" t="s">
        <v>87</v>
      </c>
    </row>
    <row r="205" s="2" customFormat="1" ht="16.5" customHeight="1">
      <c r="A205" s="39"/>
      <c r="B205" s="40"/>
      <c r="C205" s="220" t="s">
        <v>225</v>
      </c>
      <c r="D205" s="220" t="s">
        <v>142</v>
      </c>
      <c r="E205" s="221" t="s">
        <v>226</v>
      </c>
      <c r="F205" s="222" t="s">
        <v>227</v>
      </c>
      <c r="G205" s="223" t="s">
        <v>166</v>
      </c>
      <c r="H205" s="224">
        <v>244.19999999999999</v>
      </c>
      <c r="I205" s="225"/>
      <c r="J205" s="226">
        <f>ROUND(I205*H205,2)</f>
        <v>0</v>
      </c>
      <c r="K205" s="227"/>
      <c r="L205" s="45"/>
      <c r="M205" s="228" t="s">
        <v>1</v>
      </c>
      <c r="N205" s="229" t="s">
        <v>42</v>
      </c>
      <c r="O205" s="92"/>
      <c r="P205" s="230">
        <f>O205*H205</f>
        <v>0</v>
      </c>
      <c r="Q205" s="230">
        <v>0</v>
      </c>
      <c r="R205" s="230">
        <f>Q205*H205</f>
        <v>0</v>
      </c>
      <c r="S205" s="230">
        <v>0</v>
      </c>
      <c r="T205" s="231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2" t="s">
        <v>146</v>
      </c>
      <c r="AT205" s="232" t="s">
        <v>142</v>
      </c>
      <c r="AU205" s="232" t="s">
        <v>87</v>
      </c>
      <c r="AY205" s="18" t="s">
        <v>140</v>
      </c>
      <c r="BE205" s="233">
        <f>IF(N205="základní",J205,0)</f>
        <v>0</v>
      </c>
      <c r="BF205" s="233">
        <f>IF(N205="snížená",J205,0)</f>
        <v>0</v>
      </c>
      <c r="BG205" s="233">
        <f>IF(N205="zákl. přenesená",J205,0)</f>
        <v>0</v>
      </c>
      <c r="BH205" s="233">
        <f>IF(N205="sníž. přenesená",J205,0)</f>
        <v>0</v>
      </c>
      <c r="BI205" s="233">
        <f>IF(N205="nulová",J205,0)</f>
        <v>0</v>
      </c>
      <c r="BJ205" s="18" t="s">
        <v>85</v>
      </c>
      <c r="BK205" s="233">
        <f>ROUND(I205*H205,2)</f>
        <v>0</v>
      </c>
      <c r="BL205" s="18" t="s">
        <v>146</v>
      </c>
      <c r="BM205" s="232" t="s">
        <v>228</v>
      </c>
    </row>
    <row r="206" s="13" customFormat="1">
      <c r="A206" s="13"/>
      <c r="B206" s="239"/>
      <c r="C206" s="240"/>
      <c r="D206" s="241" t="s">
        <v>150</v>
      </c>
      <c r="E206" s="242" t="s">
        <v>1</v>
      </c>
      <c r="F206" s="243" t="s">
        <v>229</v>
      </c>
      <c r="G206" s="240"/>
      <c r="H206" s="244">
        <v>244.19999999999999</v>
      </c>
      <c r="I206" s="245"/>
      <c r="J206" s="240"/>
      <c r="K206" s="240"/>
      <c r="L206" s="246"/>
      <c r="M206" s="247"/>
      <c r="N206" s="248"/>
      <c r="O206" s="248"/>
      <c r="P206" s="248"/>
      <c r="Q206" s="248"/>
      <c r="R206" s="248"/>
      <c r="S206" s="248"/>
      <c r="T206" s="24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0" t="s">
        <v>150</v>
      </c>
      <c r="AU206" s="250" t="s">
        <v>87</v>
      </c>
      <c r="AV206" s="13" t="s">
        <v>87</v>
      </c>
      <c r="AW206" s="13" t="s">
        <v>32</v>
      </c>
      <c r="AX206" s="13" t="s">
        <v>85</v>
      </c>
      <c r="AY206" s="250" t="s">
        <v>140</v>
      </c>
    </row>
    <row r="207" s="2" customFormat="1" ht="37.8" customHeight="1">
      <c r="A207" s="39"/>
      <c r="B207" s="40"/>
      <c r="C207" s="220" t="s">
        <v>230</v>
      </c>
      <c r="D207" s="220" t="s">
        <v>142</v>
      </c>
      <c r="E207" s="221" t="s">
        <v>231</v>
      </c>
      <c r="F207" s="222" t="s">
        <v>232</v>
      </c>
      <c r="G207" s="223" t="s">
        <v>145</v>
      </c>
      <c r="H207" s="224">
        <v>1628</v>
      </c>
      <c r="I207" s="225"/>
      <c r="J207" s="226">
        <f>ROUND(I207*H207,2)</f>
        <v>0</v>
      </c>
      <c r="K207" s="227"/>
      <c r="L207" s="45"/>
      <c r="M207" s="228" t="s">
        <v>1</v>
      </c>
      <c r="N207" s="229" t="s">
        <v>42</v>
      </c>
      <c r="O207" s="92"/>
      <c r="P207" s="230">
        <f>O207*H207</f>
        <v>0</v>
      </c>
      <c r="Q207" s="230">
        <v>0</v>
      </c>
      <c r="R207" s="230">
        <f>Q207*H207</f>
        <v>0</v>
      </c>
      <c r="S207" s="230">
        <v>0</v>
      </c>
      <c r="T207" s="231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2" t="s">
        <v>146</v>
      </c>
      <c r="AT207" s="232" t="s">
        <v>142</v>
      </c>
      <c r="AU207" s="232" t="s">
        <v>87</v>
      </c>
      <c r="AY207" s="18" t="s">
        <v>140</v>
      </c>
      <c r="BE207" s="233">
        <f>IF(N207="základní",J207,0)</f>
        <v>0</v>
      </c>
      <c r="BF207" s="233">
        <f>IF(N207="snížená",J207,0)</f>
        <v>0</v>
      </c>
      <c r="BG207" s="233">
        <f>IF(N207="zákl. přenesená",J207,0)</f>
        <v>0</v>
      </c>
      <c r="BH207" s="233">
        <f>IF(N207="sníž. přenesená",J207,0)</f>
        <v>0</v>
      </c>
      <c r="BI207" s="233">
        <f>IF(N207="nulová",J207,0)</f>
        <v>0</v>
      </c>
      <c r="BJ207" s="18" t="s">
        <v>85</v>
      </c>
      <c r="BK207" s="233">
        <f>ROUND(I207*H207,2)</f>
        <v>0</v>
      </c>
      <c r="BL207" s="18" t="s">
        <v>146</v>
      </c>
      <c r="BM207" s="232" t="s">
        <v>233</v>
      </c>
    </row>
    <row r="208" s="2" customFormat="1">
      <c r="A208" s="39"/>
      <c r="B208" s="40"/>
      <c r="C208" s="41"/>
      <c r="D208" s="234" t="s">
        <v>148</v>
      </c>
      <c r="E208" s="41"/>
      <c r="F208" s="235" t="s">
        <v>234</v>
      </c>
      <c r="G208" s="41"/>
      <c r="H208" s="41"/>
      <c r="I208" s="236"/>
      <c r="J208" s="41"/>
      <c r="K208" s="41"/>
      <c r="L208" s="45"/>
      <c r="M208" s="237"/>
      <c r="N208" s="238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148</v>
      </c>
      <c r="AU208" s="18" t="s">
        <v>87</v>
      </c>
    </row>
    <row r="209" s="13" customFormat="1">
      <c r="A209" s="13"/>
      <c r="B209" s="239"/>
      <c r="C209" s="240"/>
      <c r="D209" s="241" t="s">
        <v>150</v>
      </c>
      <c r="E209" s="242" t="s">
        <v>1</v>
      </c>
      <c r="F209" s="243" t="s">
        <v>235</v>
      </c>
      <c r="G209" s="240"/>
      <c r="H209" s="244">
        <v>1628</v>
      </c>
      <c r="I209" s="245"/>
      <c r="J209" s="240"/>
      <c r="K209" s="240"/>
      <c r="L209" s="246"/>
      <c r="M209" s="247"/>
      <c r="N209" s="248"/>
      <c r="O209" s="248"/>
      <c r="P209" s="248"/>
      <c r="Q209" s="248"/>
      <c r="R209" s="248"/>
      <c r="S209" s="248"/>
      <c r="T209" s="24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0" t="s">
        <v>150</v>
      </c>
      <c r="AU209" s="250" t="s">
        <v>87</v>
      </c>
      <c r="AV209" s="13" t="s">
        <v>87</v>
      </c>
      <c r="AW209" s="13" t="s">
        <v>32</v>
      </c>
      <c r="AX209" s="13" t="s">
        <v>85</v>
      </c>
      <c r="AY209" s="250" t="s">
        <v>140</v>
      </c>
    </row>
    <row r="210" s="2" customFormat="1" ht="24.15" customHeight="1">
      <c r="A210" s="39"/>
      <c r="B210" s="40"/>
      <c r="C210" s="220" t="s">
        <v>8</v>
      </c>
      <c r="D210" s="220" t="s">
        <v>142</v>
      </c>
      <c r="E210" s="221" t="s">
        <v>236</v>
      </c>
      <c r="F210" s="222" t="s">
        <v>237</v>
      </c>
      <c r="G210" s="223" t="s">
        <v>145</v>
      </c>
      <c r="H210" s="224">
        <v>1628</v>
      </c>
      <c r="I210" s="225"/>
      <c r="J210" s="226">
        <f>ROUND(I210*H210,2)</f>
        <v>0</v>
      </c>
      <c r="K210" s="227"/>
      <c r="L210" s="45"/>
      <c r="M210" s="228" t="s">
        <v>1</v>
      </c>
      <c r="N210" s="229" t="s">
        <v>42</v>
      </c>
      <c r="O210" s="92"/>
      <c r="P210" s="230">
        <f>O210*H210</f>
        <v>0</v>
      </c>
      <c r="Q210" s="230">
        <v>0</v>
      </c>
      <c r="R210" s="230">
        <f>Q210*H210</f>
        <v>0</v>
      </c>
      <c r="S210" s="230">
        <v>0</v>
      </c>
      <c r="T210" s="231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2" t="s">
        <v>146</v>
      </c>
      <c r="AT210" s="232" t="s">
        <v>142</v>
      </c>
      <c r="AU210" s="232" t="s">
        <v>87</v>
      </c>
      <c r="AY210" s="18" t="s">
        <v>140</v>
      </c>
      <c r="BE210" s="233">
        <f>IF(N210="základní",J210,0)</f>
        <v>0</v>
      </c>
      <c r="BF210" s="233">
        <f>IF(N210="snížená",J210,0)</f>
        <v>0</v>
      </c>
      <c r="BG210" s="233">
        <f>IF(N210="zákl. přenesená",J210,0)</f>
        <v>0</v>
      </c>
      <c r="BH210" s="233">
        <f>IF(N210="sníž. přenesená",J210,0)</f>
        <v>0</v>
      </c>
      <c r="BI210" s="233">
        <f>IF(N210="nulová",J210,0)</f>
        <v>0</v>
      </c>
      <c r="BJ210" s="18" t="s">
        <v>85</v>
      </c>
      <c r="BK210" s="233">
        <f>ROUND(I210*H210,2)</f>
        <v>0</v>
      </c>
      <c r="BL210" s="18" t="s">
        <v>146</v>
      </c>
      <c r="BM210" s="232" t="s">
        <v>238</v>
      </c>
    </row>
    <row r="211" s="2" customFormat="1">
      <c r="A211" s="39"/>
      <c r="B211" s="40"/>
      <c r="C211" s="41"/>
      <c r="D211" s="234" t="s">
        <v>148</v>
      </c>
      <c r="E211" s="41"/>
      <c r="F211" s="235" t="s">
        <v>239</v>
      </c>
      <c r="G211" s="41"/>
      <c r="H211" s="41"/>
      <c r="I211" s="236"/>
      <c r="J211" s="41"/>
      <c r="K211" s="41"/>
      <c r="L211" s="45"/>
      <c r="M211" s="237"/>
      <c r="N211" s="238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148</v>
      </c>
      <c r="AU211" s="18" t="s">
        <v>87</v>
      </c>
    </row>
    <row r="212" s="2" customFormat="1" ht="16.5" customHeight="1">
      <c r="A212" s="39"/>
      <c r="B212" s="40"/>
      <c r="C212" s="283" t="s">
        <v>240</v>
      </c>
      <c r="D212" s="283" t="s">
        <v>196</v>
      </c>
      <c r="E212" s="284" t="s">
        <v>241</v>
      </c>
      <c r="F212" s="285" t="s">
        <v>242</v>
      </c>
      <c r="G212" s="286" t="s">
        <v>243</v>
      </c>
      <c r="H212" s="287">
        <v>65.120000000000005</v>
      </c>
      <c r="I212" s="288"/>
      <c r="J212" s="289">
        <f>ROUND(I212*H212,2)</f>
        <v>0</v>
      </c>
      <c r="K212" s="290"/>
      <c r="L212" s="291"/>
      <c r="M212" s="292" t="s">
        <v>1</v>
      </c>
      <c r="N212" s="293" t="s">
        <v>42</v>
      </c>
      <c r="O212" s="92"/>
      <c r="P212" s="230">
        <f>O212*H212</f>
        <v>0</v>
      </c>
      <c r="Q212" s="230">
        <v>0.001</v>
      </c>
      <c r="R212" s="230">
        <f>Q212*H212</f>
        <v>0.065120000000000011</v>
      </c>
      <c r="S212" s="230">
        <v>0</v>
      </c>
      <c r="T212" s="231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2" t="s">
        <v>195</v>
      </c>
      <c r="AT212" s="232" t="s">
        <v>196</v>
      </c>
      <c r="AU212" s="232" t="s">
        <v>87</v>
      </c>
      <c r="AY212" s="18" t="s">
        <v>140</v>
      </c>
      <c r="BE212" s="233">
        <f>IF(N212="základní",J212,0)</f>
        <v>0</v>
      </c>
      <c r="BF212" s="233">
        <f>IF(N212="snížená",J212,0)</f>
        <v>0</v>
      </c>
      <c r="BG212" s="233">
        <f>IF(N212="zákl. přenesená",J212,0)</f>
        <v>0</v>
      </c>
      <c r="BH212" s="233">
        <f>IF(N212="sníž. přenesená",J212,0)</f>
        <v>0</v>
      </c>
      <c r="BI212" s="233">
        <f>IF(N212="nulová",J212,0)</f>
        <v>0</v>
      </c>
      <c r="BJ212" s="18" t="s">
        <v>85</v>
      </c>
      <c r="BK212" s="233">
        <f>ROUND(I212*H212,2)</f>
        <v>0</v>
      </c>
      <c r="BL212" s="18" t="s">
        <v>146</v>
      </c>
      <c r="BM212" s="232" t="s">
        <v>244</v>
      </c>
    </row>
    <row r="213" s="13" customFormat="1">
      <c r="A213" s="13"/>
      <c r="B213" s="239"/>
      <c r="C213" s="240"/>
      <c r="D213" s="241" t="s">
        <v>150</v>
      </c>
      <c r="E213" s="240"/>
      <c r="F213" s="243" t="s">
        <v>245</v>
      </c>
      <c r="G213" s="240"/>
      <c r="H213" s="244">
        <v>65.120000000000005</v>
      </c>
      <c r="I213" s="245"/>
      <c r="J213" s="240"/>
      <c r="K213" s="240"/>
      <c r="L213" s="246"/>
      <c r="M213" s="247"/>
      <c r="N213" s="248"/>
      <c r="O213" s="248"/>
      <c r="P213" s="248"/>
      <c r="Q213" s="248"/>
      <c r="R213" s="248"/>
      <c r="S213" s="248"/>
      <c r="T213" s="24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0" t="s">
        <v>150</v>
      </c>
      <c r="AU213" s="250" t="s">
        <v>87</v>
      </c>
      <c r="AV213" s="13" t="s">
        <v>87</v>
      </c>
      <c r="AW213" s="13" t="s">
        <v>4</v>
      </c>
      <c r="AX213" s="13" t="s">
        <v>85</v>
      </c>
      <c r="AY213" s="250" t="s">
        <v>140</v>
      </c>
    </row>
    <row r="214" s="2" customFormat="1" ht="24.15" customHeight="1">
      <c r="A214" s="39"/>
      <c r="B214" s="40"/>
      <c r="C214" s="220" t="s">
        <v>246</v>
      </c>
      <c r="D214" s="220" t="s">
        <v>142</v>
      </c>
      <c r="E214" s="221" t="s">
        <v>247</v>
      </c>
      <c r="F214" s="222" t="s">
        <v>248</v>
      </c>
      <c r="G214" s="223" t="s">
        <v>145</v>
      </c>
      <c r="H214" s="224">
        <v>4444.0299999999997</v>
      </c>
      <c r="I214" s="225"/>
      <c r="J214" s="226">
        <f>ROUND(I214*H214,2)</f>
        <v>0</v>
      </c>
      <c r="K214" s="227"/>
      <c r="L214" s="45"/>
      <c r="M214" s="228" t="s">
        <v>1</v>
      </c>
      <c r="N214" s="229" t="s">
        <v>42</v>
      </c>
      <c r="O214" s="92"/>
      <c r="P214" s="230">
        <f>O214*H214</f>
        <v>0</v>
      </c>
      <c r="Q214" s="230">
        <v>0</v>
      </c>
      <c r="R214" s="230">
        <f>Q214*H214</f>
        <v>0</v>
      </c>
      <c r="S214" s="230">
        <v>0</v>
      </c>
      <c r="T214" s="231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2" t="s">
        <v>146</v>
      </c>
      <c r="AT214" s="232" t="s">
        <v>142</v>
      </c>
      <c r="AU214" s="232" t="s">
        <v>87</v>
      </c>
      <c r="AY214" s="18" t="s">
        <v>140</v>
      </c>
      <c r="BE214" s="233">
        <f>IF(N214="základní",J214,0)</f>
        <v>0</v>
      </c>
      <c r="BF214" s="233">
        <f>IF(N214="snížená",J214,0)</f>
        <v>0</v>
      </c>
      <c r="BG214" s="233">
        <f>IF(N214="zákl. přenesená",J214,0)</f>
        <v>0</v>
      </c>
      <c r="BH214" s="233">
        <f>IF(N214="sníž. přenesená",J214,0)</f>
        <v>0</v>
      </c>
      <c r="BI214" s="233">
        <f>IF(N214="nulová",J214,0)</f>
        <v>0</v>
      </c>
      <c r="BJ214" s="18" t="s">
        <v>85</v>
      </c>
      <c r="BK214" s="233">
        <f>ROUND(I214*H214,2)</f>
        <v>0</v>
      </c>
      <c r="BL214" s="18" t="s">
        <v>146</v>
      </c>
      <c r="BM214" s="232" t="s">
        <v>249</v>
      </c>
    </row>
    <row r="215" s="2" customFormat="1">
      <c r="A215" s="39"/>
      <c r="B215" s="40"/>
      <c r="C215" s="41"/>
      <c r="D215" s="234" t="s">
        <v>148</v>
      </c>
      <c r="E215" s="41"/>
      <c r="F215" s="235" t="s">
        <v>250</v>
      </c>
      <c r="G215" s="41"/>
      <c r="H215" s="41"/>
      <c r="I215" s="236"/>
      <c r="J215" s="41"/>
      <c r="K215" s="41"/>
      <c r="L215" s="45"/>
      <c r="M215" s="237"/>
      <c r="N215" s="238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148</v>
      </c>
      <c r="AU215" s="18" t="s">
        <v>87</v>
      </c>
    </row>
    <row r="216" s="13" customFormat="1">
      <c r="A216" s="13"/>
      <c r="B216" s="239"/>
      <c r="C216" s="240"/>
      <c r="D216" s="241" t="s">
        <v>150</v>
      </c>
      <c r="E216" s="242" t="s">
        <v>1</v>
      </c>
      <c r="F216" s="243" t="s">
        <v>251</v>
      </c>
      <c r="G216" s="240"/>
      <c r="H216" s="244">
        <v>2222.4000000000001</v>
      </c>
      <c r="I216" s="245"/>
      <c r="J216" s="240"/>
      <c r="K216" s="240"/>
      <c r="L216" s="246"/>
      <c r="M216" s="247"/>
      <c r="N216" s="248"/>
      <c r="O216" s="248"/>
      <c r="P216" s="248"/>
      <c r="Q216" s="248"/>
      <c r="R216" s="248"/>
      <c r="S216" s="248"/>
      <c r="T216" s="24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0" t="s">
        <v>150</v>
      </c>
      <c r="AU216" s="250" t="s">
        <v>87</v>
      </c>
      <c r="AV216" s="13" t="s">
        <v>87</v>
      </c>
      <c r="AW216" s="13" t="s">
        <v>32</v>
      </c>
      <c r="AX216" s="13" t="s">
        <v>77</v>
      </c>
      <c r="AY216" s="250" t="s">
        <v>140</v>
      </c>
    </row>
    <row r="217" s="15" customFormat="1">
      <c r="A217" s="15"/>
      <c r="B217" s="261"/>
      <c r="C217" s="262"/>
      <c r="D217" s="241" t="s">
        <v>150</v>
      </c>
      <c r="E217" s="263" t="s">
        <v>1</v>
      </c>
      <c r="F217" s="264" t="s">
        <v>171</v>
      </c>
      <c r="G217" s="262"/>
      <c r="H217" s="265">
        <v>2222.4000000000001</v>
      </c>
      <c r="I217" s="266"/>
      <c r="J217" s="262"/>
      <c r="K217" s="262"/>
      <c r="L217" s="267"/>
      <c r="M217" s="268"/>
      <c r="N217" s="269"/>
      <c r="O217" s="269"/>
      <c r="P217" s="269"/>
      <c r="Q217" s="269"/>
      <c r="R217" s="269"/>
      <c r="S217" s="269"/>
      <c r="T217" s="270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71" t="s">
        <v>150</v>
      </c>
      <c r="AU217" s="271" t="s">
        <v>87</v>
      </c>
      <c r="AV217" s="15" t="s">
        <v>158</v>
      </c>
      <c r="AW217" s="15" t="s">
        <v>32</v>
      </c>
      <c r="AX217" s="15" t="s">
        <v>77</v>
      </c>
      <c r="AY217" s="271" t="s">
        <v>140</v>
      </c>
    </row>
    <row r="218" s="14" customFormat="1">
      <c r="A218" s="14"/>
      <c r="B218" s="251"/>
      <c r="C218" s="252"/>
      <c r="D218" s="241" t="s">
        <v>150</v>
      </c>
      <c r="E218" s="253" t="s">
        <v>1</v>
      </c>
      <c r="F218" s="254" t="s">
        <v>169</v>
      </c>
      <c r="G218" s="252"/>
      <c r="H218" s="253" t="s">
        <v>1</v>
      </c>
      <c r="I218" s="255"/>
      <c r="J218" s="252"/>
      <c r="K218" s="252"/>
      <c r="L218" s="256"/>
      <c r="M218" s="257"/>
      <c r="N218" s="258"/>
      <c r="O218" s="258"/>
      <c r="P218" s="258"/>
      <c r="Q218" s="258"/>
      <c r="R218" s="258"/>
      <c r="S218" s="258"/>
      <c r="T218" s="25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0" t="s">
        <v>150</v>
      </c>
      <c r="AU218" s="260" t="s">
        <v>87</v>
      </c>
      <c r="AV218" s="14" t="s">
        <v>85</v>
      </c>
      <c r="AW218" s="14" t="s">
        <v>32</v>
      </c>
      <c r="AX218" s="14" t="s">
        <v>77</v>
      </c>
      <c r="AY218" s="260" t="s">
        <v>140</v>
      </c>
    </row>
    <row r="219" s="13" customFormat="1">
      <c r="A219" s="13"/>
      <c r="B219" s="239"/>
      <c r="C219" s="240"/>
      <c r="D219" s="241" t="s">
        <v>150</v>
      </c>
      <c r="E219" s="242" t="s">
        <v>1</v>
      </c>
      <c r="F219" s="243" t="s">
        <v>252</v>
      </c>
      <c r="G219" s="240"/>
      <c r="H219" s="244">
        <v>2175.0100000000002</v>
      </c>
      <c r="I219" s="245"/>
      <c r="J219" s="240"/>
      <c r="K219" s="240"/>
      <c r="L219" s="246"/>
      <c r="M219" s="247"/>
      <c r="N219" s="248"/>
      <c r="O219" s="248"/>
      <c r="P219" s="248"/>
      <c r="Q219" s="248"/>
      <c r="R219" s="248"/>
      <c r="S219" s="248"/>
      <c r="T219" s="24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0" t="s">
        <v>150</v>
      </c>
      <c r="AU219" s="250" t="s">
        <v>87</v>
      </c>
      <c r="AV219" s="13" t="s">
        <v>87</v>
      </c>
      <c r="AW219" s="13" t="s">
        <v>32</v>
      </c>
      <c r="AX219" s="13" t="s">
        <v>77</v>
      </c>
      <c r="AY219" s="250" t="s">
        <v>140</v>
      </c>
    </row>
    <row r="220" s="15" customFormat="1">
      <c r="A220" s="15"/>
      <c r="B220" s="261"/>
      <c r="C220" s="262"/>
      <c r="D220" s="241" t="s">
        <v>150</v>
      </c>
      <c r="E220" s="263" t="s">
        <v>1</v>
      </c>
      <c r="F220" s="264" t="s">
        <v>171</v>
      </c>
      <c r="G220" s="262"/>
      <c r="H220" s="265">
        <v>2175.0100000000002</v>
      </c>
      <c r="I220" s="266"/>
      <c r="J220" s="262"/>
      <c r="K220" s="262"/>
      <c r="L220" s="267"/>
      <c r="M220" s="268"/>
      <c r="N220" s="269"/>
      <c r="O220" s="269"/>
      <c r="P220" s="269"/>
      <c r="Q220" s="269"/>
      <c r="R220" s="269"/>
      <c r="S220" s="269"/>
      <c r="T220" s="270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1" t="s">
        <v>150</v>
      </c>
      <c r="AU220" s="271" t="s">
        <v>87</v>
      </c>
      <c r="AV220" s="15" t="s">
        <v>158</v>
      </c>
      <c r="AW220" s="15" t="s">
        <v>32</v>
      </c>
      <c r="AX220" s="15" t="s">
        <v>77</v>
      </c>
      <c r="AY220" s="271" t="s">
        <v>140</v>
      </c>
    </row>
    <row r="221" s="14" customFormat="1">
      <c r="A221" s="14"/>
      <c r="B221" s="251"/>
      <c r="C221" s="252"/>
      <c r="D221" s="241" t="s">
        <v>150</v>
      </c>
      <c r="E221" s="253" t="s">
        <v>1</v>
      </c>
      <c r="F221" s="254" t="s">
        <v>172</v>
      </c>
      <c r="G221" s="252"/>
      <c r="H221" s="253" t="s">
        <v>1</v>
      </c>
      <c r="I221" s="255"/>
      <c r="J221" s="252"/>
      <c r="K221" s="252"/>
      <c r="L221" s="256"/>
      <c r="M221" s="257"/>
      <c r="N221" s="258"/>
      <c r="O221" s="258"/>
      <c r="P221" s="258"/>
      <c r="Q221" s="258"/>
      <c r="R221" s="258"/>
      <c r="S221" s="258"/>
      <c r="T221" s="25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0" t="s">
        <v>150</v>
      </c>
      <c r="AU221" s="260" t="s">
        <v>87</v>
      </c>
      <c r="AV221" s="14" t="s">
        <v>85</v>
      </c>
      <c r="AW221" s="14" t="s">
        <v>32</v>
      </c>
      <c r="AX221" s="14" t="s">
        <v>77</v>
      </c>
      <c r="AY221" s="260" t="s">
        <v>140</v>
      </c>
    </row>
    <row r="222" s="13" customFormat="1">
      <c r="A222" s="13"/>
      <c r="B222" s="239"/>
      <c r="C222" s="240"/>
      <c r="D222" s="241" t="s">
        <v>150</v>
      </c>
      <c r="E222" s="242" t="s">
        <v>1</v>
      </c>
      <c r="F222" s="243" t="s">
        <v>253</v>
      </c>
      <c r="G222" s="240"/>
      <c r="H222" s="244">
        <v>15.539999999999999</v>
      </c>
      <c r="I222" s="245"/>
      <c r="J222" s="240"/>
      <c r="K222" s="240"/>
      <c r="L222" s="246"/>
      <c r="M222" s="247"/>
      <c r="N222" s="248"/>
      <c r="O222" s="248"/>
      <c r="P222" s="248"/>
      <c r="Q222" s="248"/>
      <c r="R222" s="248"/>
      <c r="S222" s="248"/>
      <c r="T222" s="24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0" t="s">
        <v>150</v>
      </c>
      <c r="AU222" s="250" t="s">
        <v>87</v>
      </c>
      <c r="AV222" s="13" t="s">
        <v>87</v>
      </c>
      <c r="AW222" s="13" t="s">
        <v>32</v>
      </c>
      <c r="AX222" s="13" t="s">
        <v>77</v>
      </c>
      <c r="AY222" s="250" t="s">
        <v>140</v>
      </c>
    </row>
    <row r="223" s="15" customFormat="1">
      <c r="A223" s="15"/>
      <c r="B223" s="261"/>
      <c r="C223" s="262"/>
      <c r="D223" s="241" t="s">
        <v>150</v>
      </c>
      <c r="E223" s="263" t="s">
        <v>1</v>
      </c>
      <c r="F223" s="264" t="s">
        <v>171</v>
      </c>
      <c r="G223" s="262"/>
      <c r="H223" s="265">
        <v>15.539999999999999</v>
      </c>
      <c r="I223" s="266"/>
      <c r="J223" s="262"/>
      <c r="K223" s="262"/>
      <c r="L223" s="267"/>
      <c r="M223" s="268"/>
      <c r="N223" s="269"/>
      <c r="O223" s="269"/>
      <c r="P223" s="269"/>
      <c r="Q223" s="269"/>
      <c r="R223" s="269"/>
      <c r="S223" s="269"/>
      <c r="T223" s="270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1" t="s">
        <v>150</v>
      </c>
      <c r="AU223" s="271" t="s">
        <v>87</v>
      </c>
      <c r="AV223" s="15" t="s">
        <v>158</v>
      </c>
      <c r="AW223" s="15" t="s">
        <v>32</v>
      </c>
      <c r="AX223" s="15" t="s">
        <v>77</v>
      </c>
      <c r="AY223" s="271" t="s">
        <v>140</v>
      </c>
    </row>
    <row r="224" s="14" customFormat="1">
      <c r="A224" s="14"/>
      <c r="B224" s="251"/>
      <c r="C224" s="252"/>
      <c r="D224" s="241" t="s">
        <v>150</v>
      </c>
      <c r="E224" s="253" t="s">
        <v>1</v>
      </c>
      <c r="F224" s="254" t="s">
        <v>174</v>
      </c>
      <c r="G224" s="252"/>
      <c r="H224" s="253" t="s">
        <v>1</v>
      </c>
      <c r="I224" s="255"/>
      <c r="J224" s="252"/>
      <c r="K224" s="252"/>
      <c r="L224" s="256"/>
      <c r="M224" s="257"/>
      <c r="N224" s="258"/>
      <c r="O224" s="258"/>
      <c r="P224" s="258"/>
      <c r="Q224" s="258"/>
      <c r="R224" s="258"/>
      <c r="S224" s="258"/>
      <c r="T224" s="259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0" t="s">
        <v>150</v>
      </c>
      <c r="AU224" s="260" t="s">
        <v>87</v>
      </c>
      <c r="AV224" s="14" t="s">
        <v>85</v>
      </c>
      <c r="AW224" s="14" t="s">
        <v>32</v>
      </c>
      <c r="AX224" s="14" t="s">
        <v>77</v>
      </c>
      <c r="AY224" s="260" t="s">
        <v>140</v>
      </c>
    </row>
    <row r="225" s="13" customFormat="1">
      <c r="A225" s="13"/>
      <c r="B225" s="239"/>
      <c r="C225" s="240"/>
      <c r="D225" s="241" t="s">
        <v>150</v>
      </c>
      <c r="E225" s="242" t="s">
        <v>1</v>
      </c>
      <c r="F225" s="243" t="s">
        <v>253</v>
      </c>
      <c r="G225" s="240"/>
      <c r="H225" s="244">
        <v>15.539999999999999</v>
      </c>
      <c r="I225" s="245"/>
      <c r="J225" s="240"/>
      <c r="K225" s="240"/>
      <c r="L225" s="246"/>
      <c r="M225" s="247"/>
      <c r="N225" s="248"/>
      <c r="O225" s="248"/>
      <c r="P225" s="248"/>
      <c r="Q225" s="248"/>
      <c r="R225" s="248"/>
      <c r="S225" s="248"/>
      <c r="T225" s="24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0" t="s">
        <v>150</v>
      </c>
      <c r="AU225" s="250" t="s">
        <v>87</v>
      </c>
      <c r="AV225" s="13" t="s">
        <v>87</v>
      </c>
      <c r="AW225" s="13" t="s">
        <v>32</v>
      </c>
      <c r="AX225" s="13" t="s">
        <v>77</v>
      </c>
      <c r="AY225" s="250" t="s">
        <v>140</v>
      </c>
    </row>
    <row r="226" s="15" customFormat="1">
      <c r="A226" s="15"/>
      <c r="B226" s="261"/>
      <c r="C226" s="262"/>
      <c r="D226" s="241" t="s">
        <v>150</v>
      </c>
      <c r="E226" s="263" t="s">
        <v>1</v>
      </c>
      <c r="F226" s="264" t="s">
        <v>171</v>
      </c>
      <c r="G226" s="262"/>
      <c r="H226" s="265">
        <v>15.539999999999999</v>
      </c>
      <c r="I226" s="266"/>
      <c r="J226" s="262"/>
      <c r="K226" s="262"/>
      <c r="L226" s="267"/>
      <c r="M226" s="268"/>
      <c r="N226" s="269"/>
      <c r="O226" s="269"/>
      <c r="P226" s="269"/>
      <c r="Q226" s="269"/>
      <c r="R226" s="269"/>
      <c r="S226" s="269"/>
      <c r="T226" s="270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71" t="s">
        <v>150</v>
      </c>
      <c r="AU226" s="271" t="s">
        <v>87</v>
      </c>
      <c r="AV226" s="15" t="s">
        <v>158</v>
      </c>
      <c r="AW226" s="15" t="s">
        <v>32</v>
      </c>
      <c r="AX226" s="15" t="s">
        <v>77</v>
      </c>
      <c r="AY226" s="271" t="s">
        <v>140</v>
      </c>
    </row>
    <row r="227" s="14" customFormat="1">
      <c r="A227" s="14"/>
      <c r="B227" s="251"/>
      <c r="C227" s="252"/>
      <c r="D227" s="241" t="s">
        <v>150</v>
      </c>
      <c r="E227" s="253" t="s">
        <v>1</v>
      </c>
      <c r="F227" s="254" t="s">
        <v>175</v>
      </c>
      <c r="G227" s="252"/>
      <c r="H227" s="253" t="s">
        <v>1</v>
      </c>
      <c r="I227" s="255"/>
      <c r="J227" s="252"/>
      <c r="K227" s="252"/>
      <c r="L227" s="256"/>
      <c r="M227" s="257"/>
      <c r="N227" s="258"/>
      <c r="O227" s="258"/>
      <c r="P227" s="258"/>
      <c r="Q227" s="258"/>
      <c r="R227" s="258"/>
      <c r="S227" s="258"/>
      <c r="T227" s="25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0" t="s">
        <v>150</v>
      </c>
      <c r="AU227" s="260" t="s">
        <v>87</v>
      </c>
      <c r="AV227" s="14" t="s">
        <v>85</v>
      </c>
      <c r="AW227" s="14" t="s">
        <v>32</v>
      </c>
      <c r="AX227" s="14" t="s">
        <v>77</v>
      </c>
      <c r="AY227" s="260" t="s">
        <v>140</v>
      </c>
    </row>
    <row r="228" s="13" customFormat="1">
      <c r="A228" s="13"/>
      <c r="B228" s="239"/>
      <c r="C228" s="240"/>
      <c r="D228" s="241" t="s">
        <v>150</v>
      </c>
      <c r="E228" s="242" t="s">
        <v>1</v>
      </c>
      <c r="F228" s="243" t="s">
        <v>253</v>
      </c>
      <c r="G228" s="240"/>
      <c r="H228" s="244">
        <v>15.539999999999999</v>
      </c>
      <c r="I228" s="245"/>
      <c r="J228" s="240"/>
      <c r="K228" s="240"/>
      <c r="L228" s="246"/>
      <c r="M228" s="247"/>
      <c r="N228" s="248"/>
      <c r="O228" s="248"/>
      <c r="P228" s="248"/>
      <c r="Q228" s="248"/>
      <c r="R228" s="248"/>
      <c r="S228" s="248"/>
      <c r="T228" s="24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0" t="s">
        <v>150</v>
      </c>
      <c r="AU228" s="250" t="s">
        <v>87</v>
      </c>
      <c r="AV228" s="13" t="s">
        <v>87</v>
      </c>
      <c r="AW228" s="13" t="s">
        <v>32</v>
      </c>
      <c r="AX228" s="13" t="s">
        <v>77</v>
      </c>
      <c r="AY228" s="250" t="s">
        <v>140</v>
      </c>
    </row>
    <row r="229" s="15" customFormat="1">
      <c r="A229" s="15"/>
      <c r="B229" s="261"/>
      <c r="C229" s="262"/>
      <c r="D229" s="241" t="s">
        <v>150</v>
      </c>
      <c r="E229" s="263" t="s">
        <v>1</v>
      </c>
      <c r="F229" s="264" t="s">
        <v>171</v>
      </c>
      <c r="G229" s="262"/>
      <c r="H229" s="265">
        <v>15.539999999999999</v>
      </c>
      <c r="I229" s="266"/>
      <c r="J229" s="262"/>
      <c r="K229" s="262"/>
      <c r="L229" s="267"/>
      <c r="M229" s="268"/>
      <c r="N229" s="269"/>
      <c r="O229" s="269"/>
      <c r="P229" s="269"/>
      <c r="Q229" s="269"/>
      <c r="R229" s="269"/>
      <c r="S229" s="269"/>
      <c r="T229" s="270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1" t="s">
        <v>150</v>
      </c>
      <c r="AU229" s="271" t="s">
        <v>87</v>
      </c>
      <c r="AV229" s="15" t="s">
        <v>158</v>
      </c>
      <c r="AW229" s="15" t="s">
        <v>32</v>
      </c>
      <c r="AX229" s="15" t="s">
        <v>77</v>
      </c>
      <c r="AY229" s="271" t="s">
        <v>140</v>
      </c>
    </row>
    <row r="230" s="16" customFormat="1">
      <c r="A230" s="16"/>
      <c r="B230" s="272"/>
      <c r="C230" s="273"/>
      <c r="D230" s="241" t="s">
        <v>150</v>
      </c>
      <c r="E230" s="274" t="s">
        <v>1</v>
      </c>
      <c r="F230" s="275" t="s">
        <v>176</v>
      </c>
      <c r="G230" s="273"/>
      <c r="H230" s="276">
        <v>4444.0299999999997</v>
      </c>
      <c r="I230" s="277"/>
      <c r="J230" s="273"/>
      <c r="K230" s="273"/>
      <c r="L230" s="278"/>
      <c r="M230" s="279"/>
      <c r="N230" s="280"/>
      <c r="O230" s="280"/>
      <c r="P230" s="280"/>
      <c r="Q230" s="280"/>
      <c r="R230" s="280"/>
      <c r="S230" s="280"/>
      <c r="T230" s="281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T230" s="282" t="s">
        <v>150</v>
      </c>
      <c r="AU230" s="282" t="s">
        <v>87</v>
      </c>
      <c r="AV230" s="16" t="s">
        <v>146</v>
      </c>
      <c r="AW230" s="16" t="s">
        <v>32</v>
      </c>
      <c r="AX230" s="16" t="s">
        <v>85</v>
      </c>
      <c r="AY230" s="282" t="s">
        <v>140</v>
      </c>
    </row>
    <row r="231" s="14" customFormat="1">
      <c r="A231" s="14"/>
      <c r="B231" s="251"/>
      <c r="C231" s="252"/>
      <c r="D231" s="241" t="s">
        <v>150</v>
      </c>
      <c r="E231" s="253" t="s">
        <v>1</v>
      </c>
      <c r="F231" s="254" t="s">
        <v>157</v>
      </c>
      <c r="G231" s="252"/>
      <c r="H231" s="253" t="s">
        <v>1</v>
      </c>
      <c r="I231" s="255"/>
      <c r="J231" s="252"/>
      <c r="K231" s="252"/>
      <c r="L231" s="256"/>
      <c r="M231" s="257"/>
      <c r="N231" s="258"/>
      <c r="O231" s="258"/>
      <c r="P231" s="258"/>
      <c r="Q231" s="258"/>
      <c r="R231" s="258"/>
      <c r="S231" s="258"/>
      <c r="T231" s="25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0" t="s">
        <v>150</v>
      </c>
      <c r="AU231" s="260" t="s">
        <v>87</v>
      </c>
      <c r="AV231" s="14" t="s">
        <v>85</v>
      </c>
      <c r="AW231" s="14" t="s">
        <v>32</v>
      </c>
      <c r="AX231" s="14" t="s">
        <v>77</v>
      </c>
      <c r="AY231" s="260" t="s">
        <v>140</v>
      </c>
    </row>
    <row r="232" s="2" customFormat="1" ht="24.15" customHeight="1">
      <c r="A232" s="39"/>
      <c r="B232" s="40"/>
      <c r="C232" s="220" t="s">
        <v>254</v>
      </c>
      <c r="D232" s="220" t="s">
        <v>142</v>
      </c>
      <c r="E232" s="221" t="s">
        <v>255</v>
      </c>
      <c r="F232" s="222" t="s">
        <v>256</v>
      </c>
      <c r="G232" s="223" t="s">
        <v>145</v>
      </c>
      <c r="H232" s="224">
        <v>1628</v>
      </c>
      <c r="I232" s="225"/>
      <c r="J232" s="226">
        <f>ROUND(I232*H232,2)</f>
        <v>0</v>
      </c>
      <c r="K232" s="227"/>
      <c r="L232" s="45"/>
      <c r="M232" s="228" t="s">
        <v>1</v>
      </c>
      <c r="N232" s="229" t="s">
        <v>42</v>
      </c>
      <c r="O232" s="92"/>
      <c r="P232" s="230">
        <f>O232*H232</f>
        <v>0</v>
      </c>
      <c r="Q232" s="230">
        <v>0</v>
      </c>
      <c r="R232" s="230">
        <f>Q232*H232</f>
        <v>0</v>
      </c>
      <c r="S232" s="230">
        <v>0</v>
      </c>
      <c r="T232" s="231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2" t="s">
        <v>146</v>
      </c>
      <c r="AT232" s="232" t="s">
        <v>142</v>
      </c>
      <c r="AU232" s="232" t="s">
        <v>87</v>
      </c>
      <c r="AY232" s="18" t="s">
        <v>140</v>
      </c>
      <c r="BE232" s="233">
        <f>IF(N232="základní",J232,0)</f>
        <v>0</v>
      </c>
      <c r="BF232" s="233">
        <f>IF(N232="snížená",J232,0)</f>
        <v>0</v>
      </c>
      <c r="BG232" s="233">
        <f>IF(N232="zákl. přenesená",J232,0)</f>
        <v>0</v>
      </c>
      <c r="BH232" s="233">
        <f>IF(N232="sníž. přenesená",J232,0)</f>
        <v>0</v>
      </c>
      <c r="BI232" s="233">
        <f>IF(N232="nulová",J232,0)</f>
        <v>0</v>
      </c>
      <c r="BJ232" s="18" t="s">
        <v>85</v>
      </c>
      <c r="BK232" s="233">
        <f>ROUND(I232*H232,2)</f>
        <v>0</v>
      </c>
      <c r="BL232" s="18" t="s">
        <v>146</v>
      </c>
      <c r="BM232" s="232" t="s">
        <v>257</v>
      </c>
    </row>
    <row r="233" s="2" customFormat="1">
      <c r="A233" s="39"/>
      <c r="B233" s="40"/>
      <c r="C233" s="41"/>
      <c r="D233" s="234" t="s">
        <v>148</v>
      </c>
      <c r="E233" s="41"/>
      <c r="F233" s="235" t="s">
        <v>258</v>
      </c>
      <c r="G233" s="41"/>
      <c r="H233" s="41"/>
      <c r="I233" s="236"/>
      <c r="J233" s="41"/>
      <c r="K233" s="41"/>
      <c r="L233" s="45"/>
      <c r="M233" s="237"/>
      <c r="N233" s="238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148</v>
      </c>
      <c r="AU233" s="18" t="s">
        <v>87</v>
      </c>
    </row>
    <row r="234" s="2" customFormat="1" ht="16.5" customHeight="1">
      <c r="A234" s="39"/>
      <c r="B234" s="40"/>
      <c r="C234" s="220" t="s">
        <v>259</v>
      </c>
      <c r="D234" s="220" t="s">
        <v>142</v>
      </c>
      <c r="E234" s="221" t="s">
        <v>260</v>
      </c>
      <c r="F234" s="222" t="s">
        <v>261</v>
      </c>
      <c r="G234" s="223" t="s">
        <v>145</v>
      </c>
      <c r="H234" s="224">
        <v>1628</v>
      </c>
      <c r="I234" s="225"/>
      <c r="J234" s="226">
        <f>ROUND(I234*H234,2)</f>
        <v>0</v>
      </c>
      <c r="K234" s="227"/>
      <c r="L234" s="45"/>
      <c r="M234" s="228" t="s">
        <v>1</v>
      </c>
      <c r="N234" s="229" t="s">
        <v>42</v>
      </c>
      <c r="O234" s="92"/>
      <c r="P234" s="230">
        <f>O234*H234</f>
        <v>0</v>
      </c>
      <c r="Q234" s="230">
        <v>0</v>
      </c>
      <c r="R234" s="230">
        <f>Q234*H234</f>
        <v>0</v>
      </c>
      <c r="S234" s="230">
        <v>0</v>
      </c>
      <c r="T234" s="231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2" t="s">
        <v>146</v>
      </c>
      <c r="AT234" s="232" t="s">
        <v>142</v>
      </c>
      <c r="AU234" s="232" t="s">
        <v>87</v>
      </c>
      <c r="AY234" s="18" t="s">
        <v>140</v>
      </c>
      <c r="BE234" s="233">
        <f>IF(N234="základní",J234,0)</f>
        <v>0</v>
      </c>
      <c r="BF234" s="233">
        <f>IF(N234="snížená",J234,0)</f>
        <v>0</v>
      </c>
      <c r="BG234" s="233">
        <f>IF(N234="zákl. přenesená",J234,0)</f>
        <v>0</v>
      </c>
      <c r="BH234" s="233">
        <f>IF(N234="sníž. přenesená",J234,0)</f>
        <v>0</v>
      </c>
      <c r="BI234" s="233">
        <f>IF(N234="nulová",J234,0)</f>
        <v>0</v>
      </c>
      <c r="BJ234" s="18" t="s">
        <v>85</v>
      </c>
      <c r="BK234" s="233">
        <f>ROUND(I234*H234,2)</f>
        <v>0</v>
      </c>
      <c r="BL234" s="18" t="s">
        <v>146</v>
      </c>
      <c r="BM234" s="232" t="s">
        <v>262</v>
      </c>
    </row>
    <row r="235" s="2" customFormat="1" ht="33" customHeight="1">
      <c r="A235" s="39"/>
      <c r="B235" s="40"/>
      <c r="C235" s="220" t="s">
        <v>263</v>
      </c>
      <c r="D235" s="220" t="s">
        <v>142</v>
      </c>
      <c r="E235" s="221" t="s">
        <v>264</v>
      </c>
      <c r="F235" s="222" t="s">
        <v>265</v>
      </c>
      <c r="G235" s="223" t="s">
        <v>145</v>
      </c>
      <c r="H235" s="224">
        <v>1628</v>
      </c>
      <c r="I235" s="225"/>
      <c r="J235" s="226">
        <f>ROUND(I235*H235,2)</f>
        <v>0</v>
      </c>
      <c r="K235" s="227"/>
      <c r="L235" s="45"/>
      <c r="M235" s="228" t="s">
        <v>1</v>
      </c>
      <c r="N235" s="229" t="s">
        <v>42</v>
      </c>
      <c r="O235" s="92"/>
      <c r="P235" s="230">
        <f>O235*H235</f>
        <v>0</v>
      </c>
      <c r="Q235" s="230">
        <v>0</v>
      </c>
      <c r="R235" s="230">
        <f>Q235*H235</f>
        <v>0</v>
      </c>
      <c r="S235" s="230">
        <v>0</v>
      </c>
      <c r="T235" s="231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2" t="s">
        <v>146</v>
      </c>
      <c r="AT235" s="232" t="s">
        <v>142</v>
      </c>
      <c r="AU235" s="232" t="s">
        <v>87</v>
      </c>
      <c r="AY235" s="18" t="s">
        <v>140</v>
      </c>
      <c r="BE235" s="233">
        <f>IF(N235="základní",J235,0)</f>
        <v>0</v>
      </c>
      <c r="BF235" s="233">
        <f>IF(N235="snížená",J235,0)</f>
        <v>0</v>
      </c>
      <c r="BG235" s="233">
        <f>IF(N235="zákl. přenesená",J235,0)</f>
        <v>0</v>
      </c>
      <c r="BH235" s="233">
        <f>IF(N235="sníž. přenesená",J235,0)</f>
        <v>0</v>
      </c>
      <c r="BI235" s="233">
        <f>IF(N235="nulová",J235,0)</f>
        <v>0</v>
      </c>
      <c r="BJ235" s="18" t="s">
        <v>85</v>
      </c>
      <c r="BK235" s="233">
        <f>ROUND(I235*H235,2)</f>
        <v>0</v>
      </c>
      <c r="BL235" s="18" t="s">
        <v>146</v>
      </c>
      <c r="BM235" s="232" t="s">
        <v>266</v>
      </c>
    </row>
    <row r="236" s="2" customFormat="1" ht="16.5" customHeight="1">
      <c r="A236" s="39"/>
      <c r="B236" s="40"/>
      <c r="C236" s="220" t="s">
        <v>7</v>
      </c>
      <c r="D236" s="220" t="s">
        <v>142</v>
      </c>
      <c r="E236" s="221" t="s">
        <v>267</v>
      </c>
      <c r="F236" s="222" t="s">
        <v>268</v>
      </c>
      <c r="G236" s="223" t="s">
        <v>145</v>
      </c>
      <c r="H236" s="224">
        <v>1628</v>
      </c>
      <c r="I236" s="225"/>
      <c r="J236" s="226">
        <f>ROUND(I236*H236,2)</f>
        <v>0</v>
      </c>
      <c r="K236" s="227"/>
      <c r="L236" s="45"/>
      <c r="M236" s="228" t="s">
        <v>1</v>
      </c>
      <c r="N236" s="229" t="s">
        <v>42</v>
      </c>
      <c r="O236" s="92"/>
      <c r="P236" s="230">
        <f>O236*H236</f>
        <v>0</v>
      </c>
      <c r="Q236" s="230">
        <v>0</v>
      </c>
      <c r="R236" s="230">
        <f>Q236*H236</f>
        <v>0</v>
      </c>
      <c r="S236" s="230">
        <v>0</v>
      </c>
      <c r="T236" s="231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2" t="s">
        <v>146</v>
      </c>
      <c r="AT236" s="232" t="s">
        <v>142</v>
      </c>
      <c r="AU236" s="232" t="s">
        <v>87</v>
      </c>
      <c r="AY236" s="18" t="s">
        <v>140</v>
      </c>
      <c r="BE236" s="233">
        <f>IF(N236="základní",J236,0)</f>
        <v>0</v>
      </c>
      <c r="BF236" s="233">
        <f>IF(N236="snížená",J236,0)</f>
        <v>0</v>
      </c>
      <c r="BG236" s="233">
        <f>IF(N236="zákl. přenesená",J236,0)</f>
        <v>0</v>
      </c>
      <c r="BH236" s="233">
        <f>IF(N236="sníž. přenesená",J236,0)</f>
        <v>0</v>
      </c>
      <c r="BI236" s="233">
        <f>IF(N236="nulová",J236,0)</f>
        <v>0</v>
      </c>
      <c r="BJ236" s="18" t="s">
        <v>85</v>
      </c>
      <c r="BK236" s="233">
        <f>ROUND(I236*H236,2)</f>
        <v>0</v>
      </c>
      <c r="BL236" s="18" t="s">
        <v>146</v>
      </c>
      <c r="BM236" s="232" t="s">
        <v>269</v>
      </c>
    </row>
    <row r="237" s="12" customFormat="1" ht="22.8" customHeight="1">
      <c r="A237" s="12"/>
      <c r="B237" s="204"/>
      <c r="C237" s="205"/>
      <c r="D237" s="206" t="s">
        <v>76</v>
      </c>
      <c r="E237" s="218" t="s">
        <v>146</v>
      </c>
      <c r="F237" s="218" t="s">
        <v>270</v>
      </c>
      <c r="G237" s="205"/>
      <c r="H237" s="205"/>
      <c r="I237" s="208"/>
      <c r="J237" s="219">
        <f>BK237</f>
        <v>0</v>
      </c>
      <c r="K237" s="205"/>
      <c r="L237" s="210"/>
      <c r="M237" s="211"/>
      <c r="N237" s="212"/>
      <c r="O237" s="212"/>
      <c r="P237" s="213">
        <f>SUM(P238:P265)</f>
        <v>0</v>
      </c>
      <c r="Q237" s="212"/>
      <c r="R237" s="213">
        <f>SUM(R238:R265)</f>
        <v>0.25747540000000002</v>
      </c>
      <c r="S237" s="212"/>
      <c r="T237" s="214">
        <f>SUM(T238:T265)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5" t="s">
        <v>85</v>
      </c>
      <c r="AT237" s="216" t="s">
        <v>76</v>
      </c>
      <c r="AU237" s="216" t="s">
        <v>85</v>
      </c>
      <c r="AY237" s="215" t="s">
        <v>140</v>
      </c>
      <c r="BK237" s="217">
        <f>SUM(BK238:BK265)</f>
        <v>0</v>
      </c>
    </row>
    <row r="238" s="2" customFormat="1" ht="16.5" customHeight="1">
      <c r="A238" s="39"/>
      <c r="B238" s="40"/>
      <c r="C238" s="220" t="s">
        <v>271</v>
      </c>
      <c r="D238" s="220" t="s">
        <v>142</v>
      </c>
      <c r="E238" s="221" t="s">
        <v>272</v>
      </c>
      <c r="F238" s="222" t="s">
        <v>273</v>
      </c>
      <c r="G238" s="223" t="s">
        <v>166</v>
      </c>
      <c r="H238" s="224">
        <v>6.9930000000000003</v>
      </c>
      <c r="I238" s="225"/>
      <c r="J238" s="226">
        <f>ROUND(I238*H238,2)</f>
        <v>0</v>
      </c>
      <c r="K238" s="227"/>
      <c r="L238" s="45"/>
      <c r="M238" s="228" t="s">
        <v>1</v>
      </c>
      <c r="N238" s="229" t="s">
        <v>42</v>
      </c>
      <c r="O238" s="92"/>
      <c r="P238" s="230">
        <f>O238*H238</f>
        <v>0</v>
      </c>
      <c r="Q238" s="230">
        <v>0</v>
      </c>
      <c r="R238" s="230">
        <f>Q238*H238</f>
        <v>0</v>
      </c>
      <c r="S238" s="230">
        <v>0</v>
      </c>
      <c r="T238" s="231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2" t="s">
        <v>146</v>
      </c>
      <c r="AT238" s="232" t="s">
        <v>142</v>
      </c>
      <c r="AU238" s="232" t="s">
        <v>87</v>
      </c>
      <c r="AY238" s="18" t="s">
        <v>140</v>
      </c>
      <c r="BE238" s="233">
        <f>IF(N238="základní",J238,0)</f>
        <v>0</v>
      </c>
      <c r="BF238" s="233">
        <f>IF(N238="snížená",J238,0)</f>
        <v>0</v>
      </c>
      <c r="BG238" s="233">
        <f>IF(N238="zákl. přenesená",J238,0)</f>
        <v>0</v>
      </c>
      <c r="BH238" s="233">
        <f>IF(N238="sníž. přenesená",J238,0)</f>
        <v>0</v>
      </c>
      <c r="BI238" s="233">
        <f>IF(N238="nulová",J238,0)</f>
        <v>0</v>
      </c>
      <c r="BJ238" s="18" t="s">
        <v>85</v>
      </c>
      <c r="BK238" s="233">
        <f>ROUND(I238*H238,2)</f>
        <v>0</v>
      </c>
      <c r="BL238" s="18" t="s">
        <v>146</v>
      </c>
      <c r="BM238" s="232" t="s">
        <v>274</v>
      </c>
    </row>
    <row r="239" s="14" customFormat="1">
      <c r="A239" s="14"/>
      <c r="B239" s="251"/>
      <c r="C239" s="252"/>
      <c r="D239" s="241" t="s">
        <v>150</v>
      </c>
      <c r="E239" s="253" t="s">
        <v>1</v>
      </c>
      <c r="F239" s="254" t="s">
        <v>172</v>
      </c>
      <c r="G239" s="252"/>
      <c r="H239" s="253" t="s">
        <v>1</v>
      </c>
      <c r="I239" s="255"/>
      <c r="J239" s="252"/>
      <c r="K239" s="252"/>
      <c r="L239" s="256"/>
      <c r="M239" s="257"/>
      <c r="N239" s="258"/>
      <c r="O239" s="258"/>
      <c r="P239" s="258"/>
      <c r="Q239" s="258"/>
      <c r="R239" s="258"/>
      <c r="S239" s="258"/>
      <c r="T239" s="259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0" t="s">
        <v>150</v>
      </c>
      <c r="AU239" s="260" t="s">
        <v>87</v>
      </c>
      <c r="AV239" s="14" t="s">
        <v>85</v>
      </c>
      <c r="AW239" s="14" t="s">
        <v>32</v>
      </c>
      <c r="AX239" s="14" t="s">
        <v>77</v>
      </c>
      <c r="AY239" s="260" t="s">
        <v>140</v>
      </c>
    </row>
    <row r="240" s="13" customFormat="1">
      <c r="A240" s="13"/>
      <c r="B240" s="239"/>
      <c r="C240" s="240"/>
      <c r="D240" s="241" t="s">
        <v>150</v>
      </c>
      <c r="E240" s="242" t="s">
        <v>1</v>
      </c>
      <c r="F240" s="243" t="s">
        <v>275</v>
      </c>
      <c r="G240" s="240"/>
      <c r="H240" s="244">
        <v>2.331</v>
      </c>
      <c r="I240" s="245"/>
      <c r="J240" s="240"/>
      <c r="K240" s="240"/>
      <c r="L240" s="246"/>
      <c r="M240" s="247"/>
      <c r="N240" s="248"/>
      <c r="O240" s="248"/>
      <c r="P240" s="248"/>
      <c r="Q240" s="248"/>
      <c r="R240" s="248"/>
      <c r="S240" s="248"/>
      <c r="T240" s="24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0" t="s">
        <v>150</v>
      </c>
      <c r="AU240" s="250" t="s">
        <v>87</v>
      </c>
      <c r="AV240" s="13" t="s">
        <v>87</v>
      </c>
      <c r="AW240" s="13" t="s">
        <v>32</v>
      </c>
      <c r="AX240" s="13" t="s">
        <v>77</v>
      </c>
      <c r="AY240" s="250" t="s">
        <v>140</v>
      </c>
    </row>
    <row r="241" s="15" customFormat="1">
      <c r="A241" s="15"/>
      <c r="B241" s="261"/>
      <c r="C241" s="262"/>
      <c r="D241" s="241" t="s">
        <v>150</v>
      </c>
      <c r="E241" s="263" t="s">
        <v>1</v>
      </c>
      <c r="F241" s="264" t="s">
        <v>171</v>
      </c>
      <c r="G241" s="262"/>
      <c r="H241" s="265">
        <v>2.331</v>
      </c>
      <c r="I241" s="266"/>
      <c r="J241" s="262"/>
      <c r="K241" s="262"/>
      <c r="L241" s="267"/>
      <c r="M241" s="268"/>
      <c r="N241" s="269"/>
      <c r="O241" s="269"/>
      <c r="P241" s="269"/>
      <c r="Q241" s="269"/>
      <c r="R241" s="269"/>
      <c r="S241" s="269"/>
      <c r="T241" s="270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71" t="s">
        <v>150</v>
      </c>
      <c r="AU241" s="271" t="s">
        <v>87</v>
      </c>
      <c r="AV241" s="15" t="s">
        <v>158</v>
      </c>
      <c r="AW241" s="15" t="s">
        <v>32</v>
      </c>
      <c r="AX241" s="15" t="s">
        <v>77</v>
      </c>
      <c r="AY241" s="271" t="s">
        <v>140</v>
      </c>
    </row>
    <row r="242" s="14" customFormat="1">
      <c r="A242" s="14"/>
      <c r="B242" s="251"/>
      <c r="C242" s="252"/>
      <c r="D242" s="241" t="s">
        <v>150</v>
      </c>
      <c r="E242" s="253" t="s">
        <v>1</v>
      </c>
      <c r="F242" s="254" t="s">
        <v>174</v>
      </c>
      <c r="G242" s="252"/>
      <c r="H242" s="253" t="s">
        <v>1</v>
      </c>
      <c r="I242" s="255"/>
      <c r="J242" s="252"/>
      <c r="K242" s="252"/>
      <c r="L242" s="256"/>
      <c r="M242" s="257"/>
      <c r="N242" s="258"/>
      <c r="O242" s="258"/>
      <c r="P242" s="258"/>
      <c r="Q242" s="258"/>
      <c r="R242" s="258"/>
      <c r="S242" s="258"/>
      <c r="T242" s="259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0" t="s">
        <v>150</v>
      </c>
      <c r="AU242" s="260" t="s">
        <v>87</v>
      </c>
      <c r="AV242" s="14" t="s">
        <v>85</v>
      </c>
      <c r="AW242" s="14" t="s">
        <v>32</v>
      </c>
      <c r="AX242" s="14" t="s">
        <v>77</v>
      </c>
      <c r="AY242" s="260" t="s">
        <v>140</v>
      </c>
    </row>
    <row r="243" s="13" customFormat="1">
      <c r="A243" s="13"/>
      <c r="B243" s="239"/>
      <c r="C243" s="240"/>
      <c r="D243" s="241" t="s">
        <v>150</v>
      </c>
      <c r="E243" s="242" t="s">
        <v>1</v>
      </c>
      <c r="F243" s="243" t="s">
        <v>275</v>
      </c>
      <c r="G243" s="240"/>
      <c r="H243" s="244">
        <v>2.331</v>
      </c>
      <c r="I243" s="245"/>
      <c r="J243" s="240"/>
      <c r="K243" s="240"/>
      <c r="L243" s="246"/>
      <c r="M243" s="247"/>
      <c r="N243" s="248"/>
      <c r="O243" s="248"/>
      <c r="P243" s="248"/>
      <c r="Q243" s="248"/>
      <c r="R243" s="248"/>
      <c r="S243" s="248"/>
      <c r="T243" s="24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0" t="s">
        <v>150</v>
      </c>
      <c r="AU243" s="250" t="s">
        <v>87</v>
      </c>
      <c r="AV243" s="13" t="s">
        <v>87</v>
      </c>
      <c r="AW243" s="13" t="s">
        <v>32</v>
      </c>
      <c r="AX243" s="13" t="s">
        <v>77</v>
      </c>
      <c r="AY243" s="250" t="s">
        <v>140</v>
      </c>
    </row>
    <row r="244" s="15" customFormat="1">
      <c r="A244" s="15"/>
      <c r="B244" s="261"/>
      <c r="C244" s="262"/>
      <c r="D244" s="241" t="s">
        <v>150</v>
      </c>
      <c r="E244" s="263" t="s">
        <v>1</v>
      </c>
      <c r="F244" s="264" t="s">
        <v>171</v>
      </c>
      <c r="G244" s="262"/>
      <c r="H244" s="265">
        <v>2.331</v>
      </c>
      <c r="I244" s="266"/>
      <c r="J244" s="262"/>
      <c r="K244" s="262"/>
      <c r="L244" s="267"/>
      <c r="M244" s="268"/>
      <c r="N244" s="269"/>
      <c r="O244" s="269"/>
      <c r="P244" s="269"/>
      <c r="Q244" s="269"/>
      <c r="R244" s="269"/>
      <c r="S244" s="269"/>
      <c r="T244" s="270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71" t="s">
        <v>150</v>
      </c>
      <c r="AU244" s="271" t="s">
        <v>87</v>
      </c>
      <c r="AV244" s="15" t="s">
        <v>158</v>
      </c>
      <c r="AW244" s="15" t="s">
        <v>32</v>
      </c>
      <c r="AX244" s="15" t="s">
        <v>77</v>
      </c>
      <c r="AY244" s="271" t="s">
        <v>140</v>
      </c>
    </row>
    <row r="245" s="14" customFormat="1">
      <c r="A245" s="14"/>
      <c r="B245" s="251"/>
      <c r="C245" s="252"/>
      <c r="D245" s="241" t="s">
        <v>150</v>
      </c>
      <c r="E245" s="253" t="s">
        <v>1</v>
      </c>
      <c r="F245" s="254" t="s">
        <v>175</v>
      </c>
      <c r="G245" s="252"/>
      <c r="H245" s="253" t="s">
        <v>1</v>
      </c>
      <c r="I245" s="255"/>
      <c r="J245" s="252"/>
      <c r="K245" s="252"/>
      <c r="L245" s="256"/>
      <c r="M245" s="257"/>
      <c r="N245" s="258"/>
      <c r="O245" s="258"/>
      <c r="P245" s="258"/>
      <c r="Q245" s="258"/>
      <c r="R245" s="258"/>
      <c r="S245" s="258"/>
      <c r="T245" s="25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0" t="s">
        <v>150</v>
      </c>
      <c r="AU245" s="260" t="s">
        <v>87</v>
      </c>
      <c r="AV245" s="14" t="s">
        <v>85</v>
      </c>
      <c r="AW245" s="14" t="s">
        <v>32</v>
      </c>
      <c r="AX245" s="14" t="s">
        <v>77</v>
      </c>
      <c r="AY245" s="260" t="s">
        <v>140</v>
      </c>
    </row>
    <row r="246" s="13" customFormat="1">
      <c r="A246" s="13"/>
      <c r="B246" s="239"/>
      <c r="C246" s="240"/>
      <c r="D246" s="241" t="s">
        <v>150</v>
      </c>
      <c r="E246" s="242" t="s">
        <v>1</v>
      </c>
      <c r="F246" s="243" t="s">
        <v>275</v>
      </c>
      <c r="G246" s="240"/>
      <c r="H246" s="244">
        <v>2.331</v>
      </c>
      <c r="I246" s="245"/>
      <c r="J246" s="240"/>
      <c r="K246" s="240"/>
      <c r="L246" s="246"/>
      <c r="M246" s="247"/>
      <c r="N246" s="248"/>
      <c r="O246" s="248"/>
      <c r="P246" s="248"/>
      <c r="Q246" s="248"/>
      <c r="R246" s="248"/>
      <c r="S246" s="248"/>
      <c r="T246" s="249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0" t="s">
        <v>150</v>
      </c>
      <c r="AU246" s="250" t="s">
        <v>87</v>
      </c>
      <c r="AV246" s="13" t="s">
        <v>87</v>
      </c>
      <c r="AW246" s="13" t="s">
        <v>32</v>
      </c>
      <c r="AX246" s="13" t="s">
        <v>77</v>
      </c>
      <c r="AY246" s="250" t="s">
        <v>140</v>
      </c>
    </row>
    <row r="247" s="15" customFormat="1">
      <c r="A247" s="15"/>
      <c r="B247" s="261"/>
      <c r="C247" s="262"/>
      <c r="D247" s="241" t="s">
        <v>150</v>
      </c>
      <c r="E247" s="263" t="s">
        <v>1</v>
      </c>
      <c r="F247" s="264" t="s">
        <v>171</v>
      </c>
      <c r="G247" s="262"/>
      <c r="H247" s="265">
        <v>2.331</v>
      </c>
      <c r="I247" s="266"/>
      <c r="J247" s="262"/>
      <c r="K247" s="262"/>
      <c r="L247" s="267"/>
      <c r="M247" s="268"/>
      <c r="N247" s="269"/>
      <c r="O247" s="269"/>
      <c r="P247" s="269"/>
      <c r="Q247" s="269"/>
      <c r="R247" s="269"/>
      <c r="S247" s="269"/>
      <c r="T247" s="270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71" t="s">
        <v>150</v>
      </c>
      <c r="AU247" s="271" t="s">
        <v>87</v>
      </c>
      <c r="AV247" s="15" t="s">
        <v>158</v>
      </c>
      <c r="AW247" s="15" t="s">
        <v>32</v>
      </c>
      <c r="AX247" s="15" t="s">
        <v>77</v>
      </c>
      <c r="AY247" s="271" t="s">
        <v>140</v>
      </c>
    </row>
    <row r="248" s="16" customFormat="1">
      <c r="A248" s="16"/>
      <c r="B248" s="272"/>
      <c r="C248" s="273"/>
      <c r="D248" s="241" t="s">
        <v>150</v>
      </c>
      <c r="E248" s="274" t="s">
        <v>1</v>
      </c>
      <c r="F248" s="275" t="s">
        <v>176</v>
      </c>
      <c r="G248" s="273"/>
      <c r="H248" s="276">
        <v>6.9930000000000003</v>
      </c>
      <c r="I248" s="277"/>
      <c r="J248" s="273"/>
      <c r="K248" s="273"/>
      <c r="L248" s="278"/>
      <c r="M248" s="279"/>
      <c r="N248" s="280"/>
      <c r="O248" s="280"/>
      <c r="P248" s="280"/>
      <c r="Q248" s="280"/>
      <c r="R248" s="280"/>
      <c r="S248" s="280"/>
      <c r="T248" s="281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T248" s="282" t="s">
        <v>150</v>
      </c>
      <c r="AU248" s="282" t="s">
        <v>87</v>
      </c>
      <c r="AV248" s="16" t="s">
        <v>146</v>
      </c>
      <c r="AW248" s="16" t="s">
        <v>32</v>
      </c>
      <c r="AX248" s="16" t="s">
        <v>85</v>
      </c>
      <c r="AY248" s="282" t="s">
        <v>140</v>
      </c>
    </row>
    <row r="249" s="14" customFormat="1">
      <c r="A249" s="14"/>
      <c r="B249" s="251"/>
      <c r="C249" s="252"/>
      <c r="D249" s="241" t="s">
        <v>150</v>
      </c>
      <c r="E249" s="253" t="s">
        <v>1</v>
      </c>
      <c r="F249" s="254" t="s">
        <v>157</v>
      </c>
      <c r="G249" s="252"/>
      <c r="H249" s="253" t="s">
        <v>1</v>
      </c>
      <c r="I249" s="255"/>
      <c r="J249" s="252"/>
      <c r="K249" s="252"/>
      <c r="L249" s="256"/>
      <c r="M249" s="257"/>
      <c r="N249" s="258"/>
      <c r="O249" s="258"/>
      <c r="P249" s="258"/>
      <c r="Q249" s="258"/>
      <c r="R249" s="258"/>
      <c r="S249" s="258"/>
      <c r="T249" s="259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0" t="s">
        <v>150</v>
      </c>
      <c r="AU249" s="260" t="s">
        <v>87</v>
      </c>
      <c r="AV249" s="14" t="s">
        <v>85</v>
      </c>
      <c r="AW249" s="14" t="s">
        <v>32</v>
      </c>
      <c r="AX249" s="14" t="s">
        <v>77</v>
      </c>
      <c r="AY249" s="260" t="s">
        <v>140</v>
      </c>
    </row>
    <row r="250" s="2" customFormat="1" ht="24.15" customHeight="1">
      <c r="A250" s="39"/>
      <c r="B250" s="40"/>
      <c r="C250" s="220" t="s">
        <v>276</v>
      </c>
      <c r="D250" s="220" t="s">
        <v>142</v>
      </c>
      <c r="E250" s="221" t="s">
        <v>277</v>
      </c>
      <c r="F250" s="222" t="s">
        <v>278</v>
      </c>
      <c r="G250" s="223" t="s">
        <v>166</v>
      </c>
      <c r="H250" s="224">
        <v>5.1660000000000004</v>
      </c>
      <c r="I250" s="225"/>
      <c r="J250" s="226">
        <f>ROUND(I250*H250,2)</f>
        <v>0</v>
      </c>
      <c r="K250" s="227"/>
      <c r="L250" s="45"/>
      <c r="M250" s="228" t="s">
        <v>1</v>
      </c>
      <c r="N250" s="229" t="s">
        <v>42</v>
      </c>
      <c r="O250" s="92"/>
      <c r="P250" s="230">
        <f>O250*H250</f>
        <v>0</v>
      </c>
      <c r="Q250" s="230">
        <v>0</v>
      </c>
      <c r="R250" s="230">
        <f>Q250*H250</f>
        <v>0</v>
      </c>
      <c r="S250" s="230">
        <v>0</v>
      </c>
      <c r="T250" s="231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2" t="s">
        <v>146</v>
      </c>
      <c r="AT250" s="232" t="s">
        <v>142</v>
      </c>
      <c r="AU250" s="232" t="s">
        <v>87</v>
      </c>
      <c r="AY250" s="18" t="s">
        <v>140</v>
      </c>
      <c r="BE250" s="233">
        <f>IF(N250="základní",J250,0)</f>
        <v>0</v>
      </c>
      <c r="BF250" s="233">
        <f>IF(N250="snížená",J250,0)</f>
        <v>0</v>
      </c>
      <c r="BG250" s="233">
        <f>IF(N250="zákl. přenesená",J250,0)</f>
        <v>0</v>
      </c>
      <c r="BH250" s="233">
        <f>IF(N250="sníž. přenesená",J250,0)</f>
        <v>0</v>
      </c>
      <c r="BI250" s="233">
        <f>IF(N250="nulová",J250,0)</f>
        <v>0</v>
      </c>
      <c r="BJ250" s="18" t="s">
        <v>85</v>
      </c>
      <c r="BK250" s="233">
        <f>ROUND(I250*H250,2)</f>
        <v>0</v>
      </c>
      <c r="BL250" s="18" t="s">
        <v>146</v>
      </c>
      <c r="BM250" s="232" t="s">
        <v>279</v>
      </c>
    </row>
    <row r="251" s="2" customFormat="1">
      <c r="A251" s="39"/>
      <c r="B251" s="40"/>
      <c r="C251" s="41"/>
      <c r="D251" s="234" t="s">
        <v>148</v>
      </c>
      <c r="E251" s="41"/>
      <c r="F251" s="235" t="s">
        <v>280</v>
      </c>
      <c r="G251" s="41"/>
      <c r="H251" s="41"/>
      <c r="I251" s="236"/>
      <c r="J251" s="41"/>
      <c r="K251" s="41"/>
      <c r="L251" s="45"/>
      <c r="M251" s="237"/>
      <c r="N251" s="238"/>
      <c r="O251" s="92"/>
      <c r="P251" s="92"/>
      <c r="Q251" s="92"/>
      <c r="R251" s="92"/>
      <c r="S251" s="92"/>
      <c r="T251" s="93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148</v>
      </c>
      <c r="AU251" s="18" t="s">
        <v>87</v>
      </c>
    </row>
    <row r="252" s="14" customFormat="1">
      <c r="A252" s="14"/>
      <c r="B252" s="251"/>
      <c r="C252" s="252"/>
      <c r="D252" s="241" t="s">
        <v>150</v>
      </c>
      <c r="E252" s="253" t="s">
        <v>1</v>
      </c>
      <c r="F252" s="254" t="s">
        <v>172</v>
      </c>
      <c r="G252" s="252"/>
      <c r="H252" s="253" t="s">
        <v>1</v>
      </c>
      <c r="I252" s="255"/>
      <c r="J252" s="252"/>
      <c r="K252" s="252"/>
      <c r="L252" s="256"/>
      <c r="M252" s="257"/>
      <c r="N252" s="258"/>
      <c r="O252" s="258"/>
      <c r="P252" s="258"/>
      <c r="Q252" s="258"/>
      <c r="R252" s="258"/>
      <c r="S252" s="258"/>
      <c r="T252" s="25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0" t="s">
        <v>150</v>
      </c>
      <c r="AU252" s="260" t="s">
        <v>87</v>
      </c>
      <c r="AV252" s="14" t="s">
        <v>85</v>
      </c>
      <c r="AW252" s="14" t="s">
        <v>32</v>
      </c>
      <c r="AX252" s="14" t="s">
        <v>77</v>
      </c>
      <c r="AY252" s="260" t="s">
        <v>140</v>
      </c>
    </row>
    <row r="253" s="13" customFormat="1">
      <c r="A253" s="13"/>
      <c r="B253" s="239"/>
      <c r="C253" s="240"/>
      <c r="D253" s="241" t="s">
        <v>150</v>
      </c>
      <c r="E253" s="242" t="s">
        <v>1</v>
      </c>
      <c r="F253" s="243" t="s">
        <v>281</v>
      </c>
      <c r="G253" s="240"/>
      <c r="H253" s="244">
        <v>1.722</v>
      </c>
      <c r="I253" s="245"/>
      <c r="J253" s="240"/>
      <c r="K253" s="240"/>
      <c r="L253" s="246"/>
      <c r="M253" s="247"/>
      <c r="N253" s="248"/>
      <c r="O253" s="248"/>
      <c r="P253" s="248"/>
      <c r="Q253" s="248"/>
      <c r="R253" s="248"/>
      <c r="S253" s="248"/>
      <c r="T253" s="24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0" t="s">
        <v>150</v>
      </c>
      <c r="AU253" s="250" t="s">
        <v>87</v>
      </c>
      <c r="AV253" s="13" t="s">
        <v>87</v>
      </c>
      <c r="AW253" s="13" t="s">
        <v>32</v>
      </c>
      <c r="AX253" s="13" t="s">
        <v>77</v>
      </c>
      <c r="AY253" s="250" t="s">
        <v>140</v>
      </c>
    </row>
    <row r="254" s="15" customFormat="1">
      <c r="A254" s="15"/>
      <c r="B254" s="261"/>
      <c r="C254" s="262"/>
      <c r="D254" s="241" t="s">
        <v>150</v>
      </c>
      <c r="E254" s="263" t="s">
        <v>1</v>
      </c>
      <c r="F254" s="264" t="s">
        <v>171</v>
      </c>
      <c r="G254" s="262"/>
      <c r="H254" s="265">
        <v>1.722</v>
      </c>
      <c r="I254" s="266"/>
      <c r="J254" s="262"/>
      <c r="K254" s="262"/>
      <c r="L254" s="267"/>
      <c r="M254" s="268"/>
      <c r="N254" s="269"/>
      <c r="O254" s="269"/>
      <c r="P254" s="269"/>
      <c r="Q254" s="269"/>
      <c r="R254" s="269"/>
      <c r="S254" s="269"/>
      <c r="T254" s="270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71" t="s">
        <v>150</v>
      </c>
      <c r="AU254" s="271" t="s">
        <v>87</v>
      </c>
      <c r="AV254" s="15" t="s">
        <v>158</v>
      </c>
      <c r="AW254" s="15" t="s">
        <v>32</v>
      </c>
      <c r="AX254" s="15" t="s">
        <v>77</v>
      </c>
      <c r="AY254" s="271" t="s">
        <v>140</v>
      </c>
    </row>
    <row r="255" s="14" customFormat="1">
      <c r="A255" s="14"/>
      <c r="B255" s="251"/>
      <c r="C255" s="252"/>
      <c r="D255" s="241" t="s">
        <v>150</v>
      </c>
      <c r="E255" s="253" t="s">
        <v>1</v>
      </c>
      <c r="F255" s="254" t="s">
        <v>174</v>
      </c>
      <c r="G255" s="252"/>
      <c r="H255" s="253" t="s">
        <v>1</v>
      </c>
      <c r="I255" s="255"/>
      <c r="J255" s="252"/>
      <c r="K255" s="252"/>
      <c r="L255" s="256"/>
      <c r="M255" s="257"/>
      <c r="N255" s="258"/>
      <c r="O255" s="258"/>
      <c r="P255" s="258"/>
      <c r="Q255" s="258"/>
      <c r="R255" s="258"/>
      <c r="S255" s="258"/>
      <c r="T255" s="25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0" t="s">
        <v>150</v>
      </c>
      <c r="AU255" s="260" t="s">
        <v>87</v>
      </c>
      <c r="AV255" s="14" t="s">
        <v>85</v>
      </c>
      <c r="AW255" s="14" t="s">
        <v>32</v>
      </c>
      <c r="AX255" s="14" t="s">
        <v>77</v>
      </c>
      <c r="AY255" s="260" t="s">
        <v>140</v>
      </c>
    </row>
    <row r="256" s="13" customFormat="1">
      <c r="A256" s="13"/>
      <c r="B256" s="239"/>
      <c r="C256" s="240"/>
      <c r="D256" s="241" t="s">
        <v>150</v>
      </c>
      <c r="E256" s="242" t="s">
        <v>1</v>
      </c>
      <c r="F256" s="243" t="s">
        <v>281</v>
      </c>
      <c r="G256" s="240"/>
      <c r="H256" s="244">
        <v>1.722</v>
      </c>
      <c r="I256" s="245"/>
      <c r="J256" s="240"/>
      <c r="K256" s="240"/>
      <c r="L256" s="246"/>
      <c r="M256" s="247"/>
      <c r="N256" s="248"/>
      <c r="O256" s="248"/>
      <c r="P256" s="248"/>
      <c r="Q256" s="248"/>
      <c r="R256" s="248"/>
      <c r="S256" s="248"/>
      <c r="T256" s="24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0" t="s">
        <v>150</v>
      </c>
      <c r="AU256" s="250" t="s">
        <v>87</v>
      </c>
      <c r="AV256" s="13" t="s">
        <v>87</v>
      </c>
      <c r="AW256" s="13" t="s">
        <v>32</v>
      </c>
      <c r="AX256" s="13" t="s">
        <v>77</v>
      </c>
      <c r="AY256" s="250" t="s">
        <v>140</v>
      </c>
    </row>
    <row r="257" s="15" customFormat="1">
      <c r="A257" s="15"/>
      <c r="B257" s="261"/>
      <c r="C257" s="262"/>
      <c r="D257" s="241" t="s">
        <v>150</v>
      </c>
      <c r="E257" s="263" t="s">
        <v>1</v>
      </c>
      <c r="F257" s="264" t="s">
        <v>171</v>
      </c>
      <c r="G257" s="262"/>
      <c r="H257" s="265">
        <v>1.722</v>
      </c>
      <c r="I257" s="266"/>
      <c r="J257" s="262"/>
      <c r="K257" s="262"/>
      <c r="L257" s="267"/>
      <c r="M257" s="268"/>
      <c r="N257" s="269"/>
      <c r="O257" s="269"/>
      <c r="P257" s="269"/>
      <c r="Q257" s="269"/>
      <c r="R257" s="269"/>
      <c r="S257" s="269"/>
      <c r="T257" s="270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71" t="s">
        <v>150</v>
      </c>
      <c r="AU257" s="271" t="s">
        <v>87</v>
      </c>
      <c r="AV257" s="15" t="s">
        <v>158</v>
      </c>
      <c r="AW257" s="15" t="s">
        <v>32</v>
      </c>
      <c r="AX257" s="15" t="s">
        <v>77</v>
      </c>
      <c r="AY257" s="271" t="s">
        <v>140</v>
      </c>
    </row>
    <row r="258" s="14" customFormat="1">
      <c r="A258" s="14"/>
      <c r="B258" s="251"/>
      <c r="C258" s="252"/>
      <c r="D258" s="241" t="s">
        <v>150</v>
      </c>
      <c r="E258" s="253" t="s">
        <v>1</v>
      </c>
      <c r="F258" s="254" t="s">
        <v>175</v>
      </c>
      <c r="G258" s="252"/>
      <c r="H258" s="253" t="s">
        <v>1</v>
      </c>
      <c r="I258" s="255"/>
      <c r="J258" s="252"/>
      <c r="K258" s="252"/>
      <c r="L258" s="256"/>
      <c r="M258" s="257"/>
      <c r="N258" s="258"/>
      <c r="O258" s="258"/>
      <c r="P258" s="258"/>
      <c r="Q258" s="258"/>
      <c r="R258" s="258"/>
      <c r="S258" s="258"/>
      <c r="T258" s="25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0" t="s">
        <v>150</v>
      </c>
      <c r="AU258" s="260" t="s">
        <v>87</v>
      </c>
      <c r="AV258" s="14" t="s">
        <v>85</v>
      </c>
      <c r="AW258" s="14" t="s">
        <v>32</v>
      </c>
      <c r="AX258" s="14" t="s">
        <v>77</v>
      </c>
      <c r="AY258" s="260" t="s">
        <v>140</v>
      </c>
    </row>
    <row r="259" s="13" customFormat="1">
      <c r="A259" s="13"/>
      <c r="B259" s="239"/>
      <c r="C259" s="240"/>
      <c r="D259" s="241" t="s">
        <v>150</v>
      </c>
      <c r="E259" s="242" t="s">
        <v>1</v>
      </c>
      <c r="F259" s="243" t="s">
        <v>281</v>
      </c>
      <c r="G259" s="240"/>
      <c r="H259" s="244">
        <v>1.722</v>
      </c>
      <c r="I259" s="245"/>
      <c r="J259" s="240"/>
      <c r="K259" s="240"/>
      <c r="L259" s="246"/>
      <c r="M259" s="247"/>
      <c r="N259" s="248"/>
      <c r="O259" s="248"/>
      <c r="P259" s="248"/>
      <c r="Q259" s="248"/>
      <c r="R259" s="248"/>
      <c r="S259" s="248"/>
      <c r="T259" s="24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0" t="s">
        <v>150</v>
      </c>
      <c r="AU259" s="250" t="s">
        <v>87</v>
      </c>
      <c r="AV259" s="13" t="s">
        <v>87</v>
      </c>
      <c r="AW259" s="13" t="s">
        <v>32</v>
      </c>
      <c r="AX259" s="13" t="s">
        <v>77</v>
      </c>
      <c r="AY259" s="250" t="s">
        <v>140</v>
      </c>
    </row>
    <row r="260" s="15" customFormat="1">
      <c r="A260" s="15"/>
      <c r="B260" s="261"/>
      <c r="C260" s="262"/>
      <c r="D260" s="241" t="s">
        <v>150</v>
      </c>
      <c r="E260" s="263" t="s">
        <v>1</v>
      </c>
      <c r="F260" s="264" t="s">
        <v>171</v>
      </c>
      <c r="G260" s="262"/>
      <c r="H260" s="265">
        <v>1.722</v>
      </c>
      <c r="I260" s="266"/>
      <c r="J260" s="262"/>
      <c r="K260" s="262"/>
      <c r="L260" s="267"/>
      <c r="M260" s="268"/>
      <c r="N260" s="269"/>
      <c r="O260" s="269"/>
      <c r="P260" s="269"/>
      <c r="Q260" s="269"/>
      <c r="R260" s="269"/>
      <c r="S260" s="269"/>
      <c r="T260" s="270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71" t="s">
        <v>150</v>
      </c>
      <c r="AU260" s="271" t="s">
        <v>87</v>
      </c>
      <c r="AV260" s="15" t="s">
        <v>158</v>
      </c>
      <c r="AW260" s="15" t="s">
        <v>32</v>
      </c>
      <c r="AX260" s="15" t="s">
        <v>77</v>
      </c>
      <c r="AY260" s="271" t="s">
        <v>140</v>
      </c>
    </row>
    <row r="261" s="16" customFormat="1">
      <c r="A261" s="16"/>
      <c r="B261" s="272"/>
      <c r="C261" s="273"/>
      <c r="D261" s="241" t="s">
        <v>150</v>
      </c>
      <c r="E261" s="274" t="s">
        <v>1</v>
      </c>
      <c r="F261" s="275" t="s">
        <v>176</v>
      </c>
      <c r="G261" s="273"/>
      <c r="H261" s="276">
        <v>5.1660000000000004</v>
      </c>
      <c r="I261" s="277"/>
      <c r="J261" s="273"/>
      <c r="K261" s="273"/>
      <c r="L261" s="278"/>
      <c r="M261" s="279"/>
      <c r="N261" s="280"/>
      <c r="O261" s="280"/>
      <c r="P261" s="280"/>
      <c r="Q261" s="280"/>
      <c r="R261" s="280"/>
      <c r="S261" s="280"/>
      <c r="T261" s="281"/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T261" s="282" t="s">
        <v>150</v>
      </c>
      <c r="AU261" s="282" t="s">
        <v>87</v>
      </c>
      <c r="AV261" s="16" t="s">
        <v>146</v>
      </c>
      <c r="AW261" s="16" t="s">
        <v>32</v>
      </c>
      <c r="AX261" s="16" t="s">
        <v>85</v>
      </c>
      <c r="AY261" s="282" t="s">
        <v>140</v>
      </c>
    </row>
    <row r="262" s="14" customFormat="1">
      <c r="A262" s="14"/>
      <c r="B262" s="251"/>
      <c r="C262" s="252"/>
      <c r="D262" s="241" t="s">
        <v>150</v>
      </c>
      <c r="E262" s="253" t="s">
        <v>1</v>
      </c>
      <c r="F262" s="254" t="s">
        <v>157</v>
      </c>
      <c r="G262" s="252"/>
      <c r="H262" s="253" t="s">
        <v>1</v>
      </c>
      <c r="I262" s="255"/>
      <c r="J262" s="252"/>
      <c r="K262" s="252"/>
      <c r="L262" s="256"/>
      <c r="M262" s="257"/>
      <c r="N262" s="258"/>
      <c r="O262" s="258"/>
      <c r="P262" s="258"/>
      <c r="Q262" s="258"/>
      <c r="R262" s="258"/>
      <c r="S262" s="258"/>
      <c r="T262" s="25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0" t="s">
        <v>150</v>
      </c>
      <c r="AU262" s="260" t="s">
        <v>87</v>
      </c>
      <c r="AV262" s="14" t="s">
        <v>85</v>
      </c>
      <c r="AW262" s="14" t="s">
        <v>32</v>
      </c>
      <c r="AX262" s="14" t="s">
        <v>77</v>
      </c>
      <c r="AY262" s="260" t="s">
        <v>140</v>
      </c>
    </row>
    <row r="263" s="2" customFormat="1" ht="24.15" customHeight="1">
      <c r="A263" s="39"/>
      <c r="B263" s="40"/>
      <c r="C263" s="220" t="s">
        <v>282</v>
      </c>
      <c r="D263" s="220" t="s">
        <v>142</v>
      </c>
      <c r="E263" s="221" t="s">
        <v>283</v>
      </c>
      <c r="F263" s="222" t="s">
        <v>284</v>
      </c>
      <c r="G263" s="223" t="s">
        <v>199</v>
      </c>
      <c r="H263" s="224">
        <v>0.30099999999999999</v>
      </c>
      <c r="I263" s="225"/>
      <c r="J263" s="226">
        <f>ROUND(I263*H263,2)</f>
        <v>0</v>
      </c>
      <c r="K263" s="227"/>
      <c r="L263" s="45"/>
      <c r="M263" s="228" t="s">
        <v>1</v>
      </c>
      <c r="N263" s="229" t="s">
        <v>42</v>
      </c>
      <c r="O263" s="92"/>
      <c r="P263" s="230">
        <f>O263*H263</f>
        <v>0</v>
      </c>
      <c r="Q263" s="230">
        <v>0.85540000000000005</v>
      </c>
      <c r="R263" s="230">
        <f>Q263*H263</f>
        <v>0.25747540000000002</v>
      </c>
      <c r="S263" s="230">
        <v>0</v>
      </c>
      <c r="T263" s="231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2" t="s">
        <v>146</v>
      </c>
      <c r="AT263" s="232" t="s">
        <v>142</v>
      </c>
      <c r="AU263" s="232" t="s">
        <v>87</v>
      </c>
      <c r="AY263" s="18" t="s">
        <v>140</v>
      </c>
      <c r="BE263" s="233">
        <f>IF(N263="základní",J263,0)</f>
        <v>0</v>
      </c>
      <c r="BF263" s="233">
        <f>IF(N263="snížená",J263,0)</f>
        <v>0</v>
      </c>
      <c r="BG263" s="233">
        <f>IF(N263="zákl. přenesená",J263,0)</f>
        <v>0</v>
      </c>
      <c r="BH263" s="233">
        <f>IF(N263="sníž. přenesená",J263,0)</f>
        <v>0</v>
      </c>
      <c r="BI263" s="233">
        <f>IF(N263="nulová",J263,0)</f>
        <v>0</v>
      </c>
      <c r="BJ263" s="18" t="s">
        <v>85</v>
      </c>
      <c r="BK263" s="233">
        <f>ROUND(I263*H263,2)</f>
        <v>0</v>
      </c>
      <c r="BL263" s="18" t="s">
        <v>146</v>
      </c>
      <c r="BM263" s="232" t="s">
        <v>285</v>
      </c>
    </row>
    <row r="264" s="2" customFormat="1">
      <c r="A264" s="39"/>
      <c r="B264" s="40"/>
      <c r="C264" s="41"/>
      <c r="D264" s="234" t="s">
        <v>148</v>
      </c>
      <c r="E264" s="41"/>
      <c r="F264" s="235" t="s">
        <v>286</v>
      </c>
      <c r="G264" s="41"/>
      <c r="H264" s="41"/>
      <c r="I264" s="236"/>
      <c r="J264" s="41"/>
      <c r="K264" s="41"/>
      <c r="L264" s="45"/>
      <c r="M264" s="237"/>
      <c r="N264" s="238"/>
      <c r="O264" s="92"/>
      <c r="P264" s="92"/>
      <c r="Q264" s="92"/>
      <c r="R264" s="92"/>
      <c r="S264" s="92"/>
      <c r="T264" s="93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148</v>
      </c>
      <c r="AU264" s="18" t="s">
        <v>87</v>
      </c>
    </row>
    <row r="265" s="13" customFormat="1">
      <c r="A265" s="13"/>
      <c r="B265" s="239"/>
      <c r="C265" s="240"/>
      <c r="D265" s="241" t="s">
        <v>150</v>
      </c>
      <c r="E265" s="242" t="s">
        <v>1</v>
      </c>
      <c r="F265" s="243" t="s">
        <v>287</v>
      </c>
      <c r="G265" s="240"/>
      <c r="H265" s="244">
        <v>0.30099999999999999</v>
      </c>
      <c r="I265" s="245"/>
      <c r="J265" s="240"/>
      <c r="K265" s="240"/>
      <c r="L265" s="246"/>
      <c r="M265" s="247"/>
      <c r="N265" s="248"/>
      <c r="O265" s="248"/>
      <c r="P265" s="248"/>
      <c r="Q265" s="248"/>
      <c r="R265" s="248"/>
      <c r="S265" s="248"/>
      <c r="T265" s="24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0" t="s">
        <v>150</v>
      </c>
      <c r="AU265" s="250" t="s">
        <v>87</v>
      </c>
      <c r="AV265" s="13" t="s">
        <v>87</v>
      </c>
      <c r="AW265" s="13" t="s">
        <v>32</v>
      </c>
      <c r="AX265" s="13" t="s">
        <v>85</v>
      </c>
      <c r="AY265" s="250" t="s">
        <v>140</v>
      </c>
    </row>
    <row r="266" s="12" customFormat="1" ht="22.8" customHeight="1">
      <c r="A266" s="12"/>
      <c r="B266" s="204"/>
      <c r="C266" s="205"/>
      <c r="D266" s="206" t="s">
        <v>76</v>
      </c>
      <c r="E266" s="218" t="s">
        <v>177</v>
      </c>
      <c r="F266" s="218" t="s">
        <v>288</v>
      </c>
      <c r="G266" s="205"/>
      <c r="H266" s="205"/>
      <c r="I266" s="208"/>
      <c r="J266" s="219">
        <f>BK266</f>
        <v>0</v>
      </c>
      <c r="K266" s="205"/>
      <c r="L266" s="210"/>
      <c r="M266" s="211"/>
      <c r="N266" s="212"/>
      <c r="O266" s="212"/>
      <c r="P266" s="213">
        <f>SUM(P267:P299)</f>
        <v>0</v>
      </c>
      <c r="Q266" s="212"/>
      <c r="R266" s="213">
        <f>SUM(R267:R299)</f>
        <v>232.44257999999996</v>
      </c>
      <c r="S266" s="212"/>
      <c r="T266" s="214">
        <f>SUM(T267:T299)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5" t="s">
        <v>85</v>
      </c>
      <c r="AT266" s="216" t="s">
        <v>76</v>
      </c>
      <c r="AU266" s="216" t="s">
        <v>85</v>
      </c>
      <c r="AY266" s="215" t="s">
        <v>140</v>
      </c>
      <c r="BK266" s="217">
        <f>SUM(BK267:BK299)</f>
        <v>0</v>
      </c>
    </row>
    <row r="267" s="2" customFormat="1" ht="16.5" customHeight="1">
      <c r="A267" s="39"/>
      <c r="B267" s="40"/>
      <c r="C267" s="220" t="s">
        <v>289</v>
      </c>
      <c r="D267" s="220" t="s">
        <v>142</v>
      </c>
      <c r="E267" s="221" t="s">
        <v>290</v>
      </c>
      <c r="F267" s="222" t="s">
        <v>291</v>
      </c>
      <c r="G267" s="223" t="s">
        <v>145</v>
      </c>
      <c r="H267" s="224">
        <v>2175</v>
      </c>
      <c r="I267" s="225"/>
      <c r="J267" s="226">
        <f>ROUND(I267*H267,2)</f>
        <v>0</v>
      </c>
      <c r="K267" s="227"/>
      <c r="L267" s="45"/>
      <c r="M267" s="228" t="s">
        <v>1</v>
      </c>
      <c r="N267" s="229" t="s">
        <v>42</v>
      </c>
      <c r="O267" s="92"/>
      <c r="P267" s="230">
        <f>O267*H267</f>
        <v>0</v>
      </c>
      <c r="Q267" s="230">
        <v>0</v>
      </c>
      <c r="R267" s="230">
        <f>Q267*H267</f>
        <v>0</v>
      </c>
      <c r="S267" s="230">
        <v>0</v>
      </c>
      <c r="T267" s="231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2" t="s">
        <v>146</v>
      </c>
      <c r="AT267" s="232" t="s">
        <v>142</v>
      </c>
      <c r="AU267" s="232" t="s">
        <v>87</v>
      </c>
      <c r="AY267" s="18" t="s">
        <v>140</v>
      </c>
      <c r="BE267" s="233">
        <f>IF(N267="základní",J267,0)</f>
        <v>0</v>
      </c>
      <c r="BF267" s="233">
        <f>IF(N267="snížená",J267,0)</f>
        <v>0</v>
      </c>
      <c r="BG267" s="233">
        <f>IF(N267="zákl. přenesená",J267,0)</f>
        <v>0</v>
      </c>
      <c r="BH267" s="233">
        <f>IF(N267="sníž. přenesená",J267,0)</f>
        <v>0</v>
      </c>
      <c r="BI267" s="233">
        <f>IF(N267="nulová",J267,0)</f>
        <v>0</v>
      </c>
      <c r="BJ267" s="18" t="s">
        <v>85</v>
      </c>
      <c r="BK267" s="233">
        <f>ROUND(I267*H267,2)</f>
        <v>0</v>
      </c>
      <c r="BL267" s="18" t="s">
        <v>146</v>
      </c>
      <c r="BM267" s="232" t="s">
        <v>292</v>
      </c>
    </row>
    <row r="268" s="2" customFormat="1">
      <c r="A268" s="39"/>
      <c r="B268" s="40"/>
      <c r="C268" s="41"/>
      <c r="D268" s="234" t="s">
        <v>148</v>
      </c>
      <c r="E268" s="41"/>
      <c r="F268" s="235" t="s">
        <v>293</v>
      </c>
      <c r="G268" s="41"/>
      <c r="H268" s="41"/>
      <c r="I268" s="236"/>
      <c r="J268" s="41"/>
      <c r="K268" s="41"/>
      <c r="L268" s="45"/>
      <c r="M268" s="237"/>
      <c r="N268" s="238"/>
      <c r="O268" s="92"/>
      <c r="P268" s="92"/>
      <c r="Q268" s="92"/>
      <c r="R268" s="92"/>
      <c r="S268" s="92"/>
      <c r="T268" s="93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148</v>
      </c>
      <c r="AU268" s="18" t="s">
        <v>87</v>
      </c>
    </row>
    <row r="269" s="14" customFormat="1">
      <c r="A269" s="14"/>
      <c r="B269" s="251"/>
      <c r="C269" s="252"/>
      <c r="D269" s="241" t="s">
        <v>150</v>
      </c>
      <c r="E269" s="253" t="s">
        <v>1</v>
      </c>
      <c r="F269" s="254" t="s">
        <v>294</v>
      </c>
      <c r="G269" s="252"/>
      <c r="H269" s="253" t="s">
        <v>1</v>
      </c>
      <c r="I269" s="255"/>
      <c r="J269" s="252"/>
      <c r="K269" s="252"/>
      <c r="L269" s="256"/>
      <c r="M269" s="257"/>
      <c r="N269" s="258"/>
      <c r="O269" s="258"/>
      <c r="P269" s="258"/>
      <c r="Q269" s="258"/>
      <c r="R269" s="258"/>
      <c r="S269" s="258"/>
      <c r="T269" s="259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0" t="s">
        <v>150</v>
      </c>
      <c r="AU269" s="260" t="s">
        <v>87</v>
      </c>
      <c r="AV269" s="14" t="s">
        <v>85</v>
      </c>
      <c r="AW269" s="14" t="s">
        <v>32</v>
      </c>
      <c r="AX269" s="14" t="s">
        <v>77</v>
      </c>
      <c r="AY269" s="260" t="s">
        <v>140</v>
      </c>
    </row>
    <row r="270" s="13" customFormat="1">
      <c r="A270" s="13"/>
      <c r="B270" s="239"/>
      <c r="C270" s="240"/>
      <c r="D270" s="241" t="s">
        <v>150</v>
      </c>
      <c r="E270" s="242" t="s">
        <v>1</v>
      </c>
      <c r="F270" s="243" t="s">
        <v>295</v>
      </c>
      <c r="G270" s="240"/>
      <c r="H270" s="244">
        <v>2175</v>
      </c>
      <c r="I270" s="245"/>
      <c r="J270" s="240"/>
      <c r="K270" s="240"/>
      <c r="L270" s="246"/>
      <c r="M270" s="247"/>
      <c r="N270" s="248"/>
      <c r="O270" s="248"/>
      <c r="P270" s="248"/>
      <c r="Q270" s="248"/>
      <c r="R270" s="248"/>
      <c r="S270" s="248"/>
      <c r="T270" s="24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0" t="s">
        <v>150</v>
      </c>
      <c r="AU270" s="250" t="s">
        <v>87</v>
      </c>
      <c r="AV270" s="13" t="s">
        <v>87</v>
      </c>
      <c r="AW270" s="13" t="s">
        <v>32</v>
      </c>
      <c r="AX270" s="13" t="s">
        <v>85</v>
      </c>
      <c r="AY270" s="250" t="s">
        <v>140</v>
      </c>
    </row>
    <row r="271" s="14" customFormat="1">
      <c r="A271" s="14"/>
      <c r="B271" s="251"/>
      <c r="C271" s="252"/>
      <c r="D271" s="241" t="s">
        <v>150</v>
      </c>
      <c r="E271" s="253" t="s">
        <v>1</v>
      </c>
      <c r="F271" s="254" t="s">
        <v>157</v>
      </c>
      <c r="G271" s="252"/>
      <c r="H271" s="253" t="s">
        <v>1</v>
      </c>
      <c r="I271" s="255"/>
      <c r="J271" s="252"/>
      <c r="K271" s="252"/>
      <c r="L271" s="256"/>
      <c r="M271" s="257"/>
      <c r="N271" s="258"/>
      <c r="O271" s="258"/>
      <c r="P271" s="258"/>
      <c r="Q271" s="258"/>
      <c r="R271" s="258"/>
      <c r="S271" s="258"/>
      <c r="T271" s="259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0" t="s">
        <v>150</v>
      </c>
      <c r="AU271" s="260" t="s">
        <v>87</v>
      </c>
      <c r="AV271" s="14" t="s">
        <v>85</v>
      </c>
      <c r="AW271" s="14" t="s">
        <v>32</v>
      </c>
      <c r="AX271" s="14" t="s">
        <v>77</v>
      </c>
      <c r="AY271" s="260" t="s">
        <v>140</v>
      </c>
    </row>
    <row r="272" s="2" customFormat="1" ht="16.5" customHeight="1">
      <c r="A272" s="39"/>
      <c r="B272" s="40"/>
      <c r="C272" s="220" t="s">
        <v>296</v>
      </c>
      <c r="D272" s="220" t="s">
        <v>142</v>
      </c>
      <c r="E272" s="221" t="s">
        <v>297</v>
      </c>
      <c r="F272" s="222" t="s">
        <v>298</v>
      </c>
      <c r="G272" s="223" t="s">
        <v>145</v>
      </c>
      <c r="H272" s="224">
        <v>151</v>
      </c>
      <c r="I272" s="225"/>
      <c r="J272" s="226">
        <f>ROUND(I272*H272,2)</f>
        <v>0</v>
      </c>
      <c r="K272" s="227"/>
      <c r="L272" s="45"/>
      <c r="M272" s="228" t="s">
        <v>1</v>
      </c>
      <c r="N272" s="229" t="s">
        <v>42</v>
      </c>
      <c r="O272" s="92"/>
      <c r="P272" s="230">
        <f>O272*H272</f>
        <v>0</v>
      </c>
      <c r="Q272" s="230">
        <v>0</v>
      </c>
      <c r="R272" s="230">
        <f>Q272*H272</f>
        <v>0</v>
      </c>
      <c r="S272" s="230">
        <v>0</v>
      </c>
      <c r="T272" s="231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2" t="s">
        <v>146</v>
      </c>
      <c r="AT272" s="232" t="s">
        <v>142</v>
      </c>
      <c r="AU272" s="232" t="s">
        <v>87</v>
      </c>
      <c r="AY272" s="18" t="s">
        <v>140</v>
      </c>
      <c r="BE272" s="233">
        <f>IF(N272="základní",J272,0)</f>
        <v>0</v>
      </c>
      <c r="BF272" s="233">
        <f>IF(N272="snížená",J272,0)</f>
        <v>0</v>
      </c>
      <c r="BG272" s="233">
        <f>IF(N272="zákl. přenesená",J272,0)</f>
        <v>0</v>
      </c>
      <c r="BH272" s="233">
        <f>IF(N272="sníž. přenesená",J272,0)</f>
        <v>0</v>
      </c>
      <c r="BI272" s="233">
        <f>IF(N272="nulová",J272,0)</f>
        <v>0</v>
      </c>
      <c r="BJ272" s="18" t="s">
        <v>85</v>
      </c>
      <c r="BK272" s="233">
        <f>ROUND(I272*H272,2)</f>
        <v>0</v>
      </c>
      <c r="BL272" s="18" t="s">
        <v>146</v>
      </c>
      <c r="BM272" s="232" t="s">
        <v>299</v>
      </c>
    </row>
    <row r="273" s="2" customFormat="1">
      <c r="A273" s="39"/>
      <c r="B273" s="40"/>
      <c r="C273" s="41"/>
      <c r="D273" s="234" t="s">
        <v>148</v>
      </c>
      <c r="E273" s="41"/>
      <c r="F273" s="235" t="s">
        <v>300</v>
      </c>
      <c r="G273" s="41"/>
      <c r="H273" s="41"/>
      <c r="I273" s="236"/>
      <c r="J273" s="41"/>
      <c r="K273" s="41"/>
      <c r="L273" s="45"/>
      <c r="M273" s="237"/>
      <c r="N273" s="238"/>
      <c r="O273" s="92"/>
      <c r="P273" s="92"/>
      <c r="Q273" s="92"/>
      <c r="R273" s="92"/>
      <c r="S273" s="92"/>
      <c r="T273" s="93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148</v>
      </c>
      <c r="AU273" s="18" t="s">
        <v>87</v>
      </c>
    </row>
    <row r="274" s="14" customFormat="1">
      <c r="A274" s="14"/>
      <c r="B274" s="251"/>
      <c r="C274" s="252"/>
      <c r="D274" s="241" t="s">
        <v>150</v>
      </c>
      <c r="E274" s="253" t="s">
        <v>1</v>
      </c>
      <c r="F274" s="254" t="s">
        <v>301</v>
      </c>
      <c r="G274" s="252"/>
      <c r="H274" s="253" t="s">
        <v>1</v>
      </c>
      <c r="I274" s="255"/>
      <c r="J274" s="252"/>
      <c r="K274" s="252"/>
      <c r="L274" s="256"/>
      <c r="M274" s="257"/>
      <c r="N274" s="258"/>
      <c r="O274" s="258"/>
      <c r="P274" s="258"/>
      <c r="Q274" s="258"/>
      <c r="R274" s="258"/>
      <c r="S274" s="258"/>
      <c r="T274" s="25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0" t="s">
        <v>150</v>
      </c>
      <c r="AU274" s="260" t="s">
        <v>87</v>
      </c>
      <c r="AV274" s="14" t="s">
        <v>85</v>
      </c>
      <c r="AW274" s="14" t="s">
        <v>32</v>
      </c>
      <c r="AX274" s="14" t="s">
        <v>77</v>
      </c>
      <c r="AY274" s="260" t="s">
        <v>140</v>
      </c>
    </row>
    <row r="275" s="13" customFormat="1">
      <c r="A275" s="13"/>
      <c r="B275" s="239"/>
      <c r="C275" s="240"/>
      <c r="D275" s="241" t="s">
        <v>150</v>
      </c>
      <c r="E275" s="242" t="s">
        <v>1</v>
      </c>
      <c r="F275" s="243" t="s">
        <v>302</v>
      </c>
      <c r="G275" s="240"/>
      <c r="H275" s="244">
        <v>151</v>
      </c>
      <c r="I275" s="245"/>
      <c r="J275" s="240"/>
      <c r="K275" s="240"/>
      <c r="L275" s="246"/>
      <c r="M275" s="247"/>
      <c r="N275" s="248"/>
      <c r="O275" s="248"/>
      <c r="P275" s="248"/>
      <c r="Q275" s="248"/>
      <c r="R275" s="248"/>
      <c r="S275" s="248"/>
      <c r="T275" s="24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0" t="s">
        <v>150</v>
      </c>
      <c r="AU275" s="250" t="s">
        <v>87</v>
      </c>
      <c r="AV275" s="13" t="s">
        <v>87</v>
      </c>
      <c r="AW275" s="13" t="s">
        <v>32</v>
      </c>
      <c r="AX275" s="13" t="s">
        <v>85</v>
      </c>
      <c r="AY275" s="250" t="s">
        <v>140</v>
      </c>
    </row>
    <row r="276" s="14" customFormat="1">
      <c r="A276" s="14"/>
      <c r="B276" s="251"/>
      <c r="C276" s="252"/>
      <c r="D276" s="241" t="s">
        <v>150</v>
      </c>
      <c r="E276" s="253" t="s">
        <v>1</v>
      </c>
      <c r="F276" s="254" t="s">
        <v>157</v>
      </c>
      <c r="G276" s="252"/>
      <c r="H276" s="253" t="s">
        <v>1</v>
      </c>
      <c r="I276" s="255"/>
      <c r="J276" s="252"/>
      <c r="K276" s="252"/>
      <c r="L276" s="256"/>
      <c r="M276" s="257"/>
      <c r="N276" s="258"/>
      <c r="O276" s="258"/>
      <c r="P276" s="258"/>
      <c r="Q276" s="258"/>
      <c r="R276" s="258"/>
      <c r="S276" s="258"/>
      <c r="T276" s="259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0" t="s">
        <v>150</v>
      </c>
      <c r="AU276" s="260" t="s">
        <v>87</v>
      </c>
      <c r="AV276" s="14" t="s">
        <v>85</v>
      </c>
      <c r="AW276" s="14" t="s">
        <v>32</v>
      </c>
      <c r="AX276" s="14" t="s">
        <v>77</v>
      </c>
      <c r="AY276" s="260" t="s">
        <v>140</v>
      </c>
    </row>
    <row r="277" s="2" customFormat="1" ht="24.15" customHeight="1">
      <c r="A277" s="39"/>
      <c r="B277" s="40"/>
      <c r="C277" s="220" t="s">
        <v>303</v>
      </c>
      <c r="D277" s="220" t="s">
        <v>142</v>
      </c>
      <c r="E277" s="221" t="s">
        <v>304</v>
      </c>
      <c r="F277" s="222" t="s">
        <v>305</v>
      </c>
      <c r="G277" s="223" t="s">
        <v>145</v>
      </c>
      <c r="H277" s="224">
        <v>2071.4000000000001</v>
      </c>
      <c r="I277" s="225"/>
      <c r="J277" s="226">
        <f>ROUND(I277*H277,2)</f>
        <v>0</v>
      </c>
      <c r="K277" s="227"/>
      <c r="L277" s="45"/>
      <c r="M277" s="228" t="s">
        <v>1</v>
      </c>
      <c r="N277" s="229" t="s">
        <v>42</v>
      </c>
      <c r="O277" s="92"/>
      <c r="P277" s="230">
        <f>O277*H277</f>
        <v>0</v>
      </c>
      <c r="Q277" s="230">
        <v>0</v>
      </c>
      <c r="R277" s="230">
        <f>Q277*H277</f>
        <v>0</v>
      </c>
      <c r="S277" s="230">
        <v>0</v>
      </c>
      <c r="T277" s="231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2" t="s">
        <v>146</v>
      </c>
      <c r="AT277" s="232" t="s">
        <v>142</v>
      </c>
      <c r="AU277" s="232" t="s">
        <v>87</v>
      </c>
      <c r="AY277" s="18" t="s">
        <v>140</v>
      </c>
      <c r="BE277" s="233">
        <f>IF(N277="základní",J277,0)</f>
        <v>0</v>
      </c>
      <c r="BF277" s="233">
        <f>IF(N277="snížená",J277,0)</f>
        <v>0</v>
      </c>
      <c r="BG277" s="233">
        <f>IF(N277="zákl. přenesená",J277,0)</f>
        <v>0</v>
      </c>
      <c r="BH277" s="233">
        <f>IF(N277="sníž. přenesená",J277,0)</f>
        <v>0</v>
      </c>
      <c r="BI277" s="233">
        <f>IF(N277="nulová",J277,0)</f>
        <v>0</v>
      </c>
      <c r="BJ277" s="18" t="s">
        <v>85</v>
      </c>
      <c r="BK277" s="233">
        <f>ROUND(I277*H277,2)</f>
        <v>0</v>
      </c>
      <c r="BL277" s="18" t="s">
        <v>146</v>
      </c>
      <c r="BM277" s="232" t="s">
        <v>306</v>
      </c>
    </row>
    <row r="278" s="2" customFormat="1">
      <c r="A278" s="39"/>
      <c r="B278" s="40"/>
      <c r="C278" s="41"/>
      <c r="D278" s="234" t="s">
        <v>148</v>
      </c>
      <c r="E278" s="41"/>
      <c r="F278" s="235" t="s">
        <v>307</v>
      </c>
      <c r="G278" s="41"/>
      <c r="H278" s="41"/>
      <c r="I278" s="236"/>
      <c r="J278" s="41"/>
      <c r="K278" s="41"/>
      <c r="L278" s="45"/>
      <c r="M278" s="237"/>
      <c r="N278" s="238"/>
      <c r="O278" s="92"/>
      <c r="P278" s="92"/>
      <c r="Q278" s="92"/>
      <c r="R278" s="92"/>
      <c r="S278" s="92"/>
      <c r="T278" s="93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148</v>
      </c>
      <c r="AU278" s="18" t="s">
        <v>87</v>
      </c>
    </row>
    <row r="279" s="13" customFormat="1">
      <c r="A279" s="13"/>
      <c r="B279" s="239"/>
      <c r="C279" s="240"/>
      <c r="D279" s="241" t="s">
        <v>150</v>
      </c>
      <c r="E279" s="242" t="s">
        <v>1</v>
      </c>
      <c r="F279" s="243" t="s">
        <v>308</v>
      </c>
      <c r="G279" s="240"/>
      <c r="H279" s="244">
        <v>2071.4000000000001</v>
      </c>
      <c r="I279" s="245"/>
      <c r="J279" s="240"/>
      <c r="K279" s="240"/>
      <c r="L279" s="246"/>
      <c r="M279" s="247"/>
      <c r="N279" s="248"/>
      <c r="O279" s="248"/>
      <c r="P279" s="248"/>
      <c r="Q279" s="248"/>
      <c r="R279" s="248"/>
      <c r="S279" s="248"/>
      <c r="T279" s="24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0" t="s">
        <v>150</v>
      </c>
      <c r="AU279" s="250" t="s">
        <v>87</v>
      </c>
      <c r="AV279" s="13" t="s">
        <v>87</v>
      </c>
      <c r="AW279" s="13" t="s">
        <v>32</v>
      </c>
      <c r="AX279" s="13" t="s">
        <v>85</v>
      </c>
      <c r="AY279" s="250" t="s">
        <v>140</v>
      </c>
    </row>
    <row r="280" s="2" customFormat="1" ht="16.5" customHeight="1">
      <c r="A280" s="39"/>
      <c r="B280" s="40"/>
      <c r="C280" s="220" t="s">
        <v>309</v>
      </c>
      <c r="D280" s="220" t="s">
        <v>142</v>
      </c>
      <c r="E280" s="221" t="s">
        <v>310</v>
      </c>
      <c r="F280" s="222" t="s">
        <v>311</v>
      </c>
      <c r="G280" s="223" t="s">
        <v>145</v>
      </c>
      <c r="H280" s="224">
        <v>672</v>
      </c>
      <c r="I280" s="225"/>
      <c r="J280" s="226">
        <f>ROUND(I280*H280,2)</f>
        <v>0</v>
      </c>
      <c r="K280" s="227"/>
      <c r="L280" s="45"/>
      <c r="M280" s="228" t="s">
        <v>1</v>
      </c>
      <c r="N280" s="229" t="s">
        <v>42</v>
      </c>
      <c r="O280" s="92"/>
      <c r="P280" s="230">
        <f>O280*H280</f>
        <v>0</v>
      </c>
      <c r="Q280" s="230">
        <v>0.34499999999999997</v>
      </c>
      <c r="R280" s="230">
        <f>Q280*H280</f>
        <v>231.83999999999998</v>
      </c>
      <c r="S280" s="230">
        <v>0</v>
      </c>
      <c r="T280" s="231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2" t="s">
        <v>146</v>
      </c>
      <c r="AT280" s="232" t="s">
        <v>142</v>
      </c>
      <c r="AU280" s="232" t="s">
        <v>87</v>
      </c>
      <c r="AY280" s="18" t="s">
        <v>140</v>
      </c>
      <c r="BE280" s="233">
        <f>IF(N280="základní",J280,0)</f>
        <v>0</v>
      </c>
      <c r="BF280" s="233">
        <f>IF(N280="snížená",J280,0)</f>
        <v>0</v>
      </c>
      <c r="BG280" s="233">
        <f>IF(N280="zákl. přenesená",J280,0)</f>
        <v>0</v>
      </c>
      <c r="BH280" s="233">
        <f>IF(N280="sníž. přenesená",J280,0)</f>
        <v>0</v>
      </c>
      <c r="BI280" s="233">
        <f>IF(N280="nulová",J280,0)</f>
        <v>0</v>
      </c>
      <c r="BJ280" s="18" t="s">
        <v>85</v>
      </c>
      <c r="BK280" s="233">
        <f>ROUND(I280*H280,2)</f>
        <v>0</v>
      </c>
      <c r="BL280" s="18" t="s">
        <v>146</v>
      </c>
      <c r="BM280" s="232" t="s">
        <v>312</v>
      </c>
    </row>
    <row r="281" s="2" customFormat="1">
      <c r="A281" s="39"/>
      <c r="B281" s="40"/>
      <c r="C281" s="41"/>
      <c r="D281" s="234" t="s">
        <v>148</v>
      </c>
      <c r="E281" s="41"/>
      <c r="F281" s="235" t="s">
        <v>313</v>
      </c>
      <c r="G281" s="41"/>
      <c r="H281" s="41"/>
      <c r="I281" s="236"/>
      <c r="J281" s="41"/>
      <c r="K281" s="41"/>
      <c r="L281" s="45"/>
      <c r="M281" s="237"/>
      <c r="N281" s="238"/>
      <c r="O281" s="92"/>
      <c r="P281" s="92"/>
      <c r="Q281" s="92"/>
      <c r="R281" s="92"/>
      <c r="S281" s="92"/>
      <c r="T281" s="93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148</v>
      </c>
      <c r="AU281" s="18" t="s">
        <v>87</v>
      </c>
    </row>
    <row r="282" s="13" customFormat="1">
      <c r="A282" s="13"/>
      <c r="B282" s="239"/>
      <c r="C282" s="240"/>
      <c r="D282" s="241" t="s">
        <v>150</v>
      </c>
      <c r="E282" s="242" t="s">
        <v>1</v>
      </c>
      <c r="F282" s="243" t="s">
        <v>314</v>
      </c>
      <c r="G282" s="240"/>
      <c r="H282" s="244">
        <v>672</v>
      </c>
      <c r="I282" s="245"/>
      <c r="J282" s="240"/>
      <c r="K282" s="240"/>
      <c r="L282" s="246"/>
      <c r="M282" s="247"/>
      <c r="N282" s="248"/>
      <c r="O282" s="248"/>
      <c r="P282" s="248"/>
      <c r="Q282" s="248"/>
      <c r="R282" s="248"/>
      <c r="S282" s="248"/>
      <c r="T282" s="24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0" t="s">
        <v>150</v>
      </c>
      <c r="AU282" s="250" t="s">
        <v>87</v>
      </c>
      <c r="AV282" s="13" t="s">
        <v>87</v>
      </c>
      <c r="AW282" s="13" t="s">
        <v>32</v>
      </c>
      <c r="AX282" s="13" t="s">
        <v>85</v>
      </c>
      <c r="AY282" s="250" t="s">
        <v>140</v>
      </c>
    </row>
    <row r="283" s="2" customFormat="1" ht="24.15" customHeight="1">
      <c r="A283" s="39"/>
      <c r="B283" s="40"/>
      <c r="C283" s="220" t="s">
        <v>315</v>
      </c>
      <c r="D283" s="220" t="s">
        <v>142</v>
      </c>
      <c r="E283" s="221" t="s">
        <v>316</v>
      </c>
      <c r="F283" s="222" t="s">
        <v>317</v>
      </c>
      <c r="G283" s="223" t="s">
        <v>145</v>
      </c>
      <c r="H283" s="224">
        <v>2071.4000000000001</v>
      </c>
      <c r="I283" s="225"/>
      <c r="J283" s="226">
        <f>ROUND(I283*H283,2)</f>
        <v>0</v>
      </c>
      <c r="K283" s="227"/>
      <c r="L283" s="45"/>
      <c r="M283" s="228" t="s">
        <v>1</v>
      </c>
      <c r="N283" s="229" t="s">
        <v>42</v>
      </c>
      <c r="O283" s="92"/>
      <c r="P283" s="230">
        <f>O283*H283</f>
        <v>0</v>
      </c>
      <c r="Q283" s="230">
        <v>0</v>
      </c>
      <c r="R283" s="230">
        <f>Q283*H283</f>
        <v>0</v>
      </c>
      <c r="S283" s="230">
        <v>0</v>
      </c>
      <c r="T283" s="231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2" t="s">
        <v>146</v>
      </c>
      <c r="AT283" s="232" t="s">
        <v>142</v>
      </c>
      <c r="AU283" s="232" t="s">
        <v>87</v>
      </c>
      <c r="AY283" s="18" t="s">
        <v>140</v>
      </c>
      <c r="BE283" s="233">
        <f>IF(N283="základní",J283,0)</f>
        <v>0</v>
      </c>
      <c r="BF283" s="233">
        <f>IF(N283="snížená",J283,0)</f>
        <v>0</v>
      </c>
      <c r="BG283" s="233">
        <f>IF(N283="zákl. přenesená",J283,0)</f>
        <v>0</v>
      </c>
      <c r="BH283" s="233">
        <f>IF(N283="sníž. přenesená",J283,0)</f>
        <v>0</v>
      </c>
      <c r="BI283" s="233">
        <f>IF(N283="nulová",J283,0)</f>
        <v>0</v>
      </c>
      <c r="BJ283" s="18" t="s">
        <v>85</v>
      </c>
      <c r="BK283" s="233">
        <f>ROUND(I283*H283,2)</f>
        <v>0</v>
      </c>
      <c r="BL283" s="18" t="s">
        <v>146</v>
      </c>
      <c r="BM283" s="232" t="s">
        <v>318</v>
      </c>
    </row>
    <row r="284" s="2" customFormat="1">
      <c r="A284" s="39"/>
      <c r="B284" s="40"/>
      <c r="C284" s="41"/>
      <c r="D284" s="234" t="s">
        <v>148</v>
      </c>
      <c r="E284" s="41"/>
      <c r="F284" s="235" t="s">
        <v>319</v>
      </c>
      <c r="G284" s="41"/>
      <c r="H284" s="41"/>
      <c r="I284" s="236"/>
      <c r="J284" s="41"/>
      <c r="K284" s="41"/>
      <c r="L284" s="45"/>
      <c r="M284" s="237"/>
      <c r="N284" s="238"/>
      <c r="O284" s="92"/>
      <c r="P284" s="92"/>
      <c r="Q284" s="92"/>
      <c r="R284" s="92"/>
      <c r="S284" s="92"/>
      <c r="T284" s="93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148</v>
      </c>
      <c r="AU284" s="18" t="s">
        <v>87</v>
      </c>
    </row>
    <row r="285" s="13" customFormat="1">
      <c r="A285" s="13"/>
      <c r="B285" s="239"/>
      <c r="C285" s="240"/>
      <c r="D285" s="241" t="s">
        <v>150</v>
      </c>
      <c r="E285" s="242" t="s">
        <v>1</v>
      </c>
      <c r="F285" s="243" t="s">
        <v>320</v>
      </c>
      <c r="G285" s="240"/>
      <c r="H285" s="244">
        <v>2071.4000000000001</v>
      </c>
      <c r="I285" s="245"/>
      <c r="J285" s="240"/>
      <c r="K285" s="240"/>
      <c r="L285" s="246"/>
      <c r="M285" s="247"/>
      <c r="N285" s="248"/>
      <c r="O285" s="248"/>
      <c r="P285" s="248"/>
      <c r="Q285" s="248"/>
      <c r="R285" s="248"/>
      <c r="S285" s="248"/>
      <c r="T285" s="24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0" t="s">
        <v>150</v>
      </c>
      <c r="AU285" s="250" t="s">
        <v>87</v>
      </c>
      <c r="AV285" s="13" t="s">
        <v>87</v>
      </c>
      <c r="AW285" s="13" t="s">
        <v>32</v>
      </c>
      <c r="AX285" s="13" t="s">
        <v>85</v>
      </c>
      <c r="AY285" s="250" t="s">
        <v>140</v>
      </c>
    </row>
    <row r="286" s="2" customFormat="1" ht="21.75" customHeight="1">
      <c r="A286" s="39"/>
      <c r="B286" s="40"/>
      <c r="C286" s="220" t="s">
        <v>321</v>
      </c>
      <c r="D286" s="220" t="s">
        <v>142</v>
      </c>
      <c r="E286" s="221" t="s">
        <v>322</v>
      </c>
      <c r="F286" s="222" t="s">
        <v>323</v>
      </c>
      <c r="G286" s="223" t="s">
        <v>145</v>
      </c>
      <c r="H286" s="224">
        <v>2030.8</v>
      </c>
      <c r="I286" s="225"/>
      <c r="J286" s="226">
        <f>ROUND(I286*H286,2)</f>
        <v>0</v>
      </c>
      <c r="K286" s="227"/>
      <c r="L286" s="45"/>
      <c r="M286" s="228" t="s">
        <v>1</v>
      </c>
      <c r="N286" s="229" t="s">
        <v>42</v>
      </c>
      <c r="O286" s="92"/>
      <c r="P286" s="230">
        <f>O286*H286</f>
        <v>0</v>
      </c>
      <c r="Q286" s="230">
        <v>0</v>
      </c>
      <c r="R286" s="230">
        <f>Q286*H286</f>
        <v>0</v>
      </c>
      <c r="S286" s="230">
        <v>0</v>
      </c>
      <c r="T286" s="231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2" t="s">
        <v>146</v>
      </c>
      <c r="AT286" s="232" t="s">
        <v>142</v>
      </c>
      <c r="AU286" s="232" t="s">
        <v>87</v>
      </c>
      <c r="AY286" s="18" t="s">
        <v>140</v>
      </c>
      <c r="BE286" s="233">
        <f>IF(N286="základní",J286,0)</f>
        <v>0</v>
      </c>
      <c r="BF286" s="233">
        <f>IF(N286="snížená",J286,0)</f>
        <v>0</v>
      </c>
      <c r="BG286" s="233">
        <f>IF(N286="zákl. přenesená",J286,0)</f>
        <v>0</v>
      </c>
      <c r="BH286" s="233">
        <f>IF(N286="sníž. přenesená",J286,0)</f>
        <v>0</v>
      </c>
      <c r="BI286" s="233">
        <f>IF(N286="nulová",J286,0)</f>
        <v>0</v>
      </c>
      <c r="BJ286" s="18" t="s">
        <v>85</v>
      </c>
      <c r="BK286" s="233">
        <f>ROUND(I286*H286,2)</f>
        <v>0</v>
      </c>
      <c r="BL286" s="18" t="s">
        <v>146</v>
      </c>
      <c r="BM286" s="232" t="s">
        <v>324</v>
      </c>
    </row>
    <row r="287" s="2" customFormat="1">
      <c r="A287" s="39"/>
      <c r="B287" s="40"/>
      <c r="C287" s="41"/>
      <c r="D287" s="234" t="s">
        <v>148</v>
      </c>
      <c r="E287" s="41"/>
      <c r="F287" s="235" t="s">
        <v>325</v>
      </c>
      <c r="G287" s="41"/>
      <c r="H287" s="41"/>
      <c r="I287" s="236"/>
      <c r="J287" s="41"/>
      <c r="K287" s="41"/>
      <c r="L287" s="45"/>
      <c r="M287" s="237"/>
      <c r="N287" s="238"/>
      <c r="O287" s="92"/>
      <c r="P287" s="92"/>
      <c r="Q287" s="92"/>
      <c r="R287" s="92"/>
      <c r="S287" s="92"/>
      <c r="T287" s="93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148</v>
      </c>
      <c r="AU287" s="18" t="s">
        <v>87</v>
      </c>
    </row>
    <row r="288" s="13" customFormat="1">
      <c r="A288" s="13"/>
      <c r="B288" s="239"/>
      <c r="C288" s="240"/>
      <c r="D288" s="241" t="s">
        <v>150</v>
      </c>
      <c r="E288" s="242" t="s">
        <v>1</v>
      </c>
      <c r="F288" s="243" t="s">
        <v>326</v>
      </c>
      <c r="G288" s="240"/>
      <c r="H288" s="244">
        <v>2030.8</v>
      </c>
      <c r="I288" s="245"/>
      <c r="J288" s="240"/>
      <c r="K288" s="240"/>
      <c r="L288" s="246"/>
      <c r="M288" s="247"/>
      <c r="N288" s="248"/>
      <c r="O288" s="248"/>
      <c r="P288" s="248"/>
      <c r="Q288" s="248"/>
      <c r="R288" s="248"/>
      <c r="S288" s="248"/>
      <c r="T288" s="24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0" t="s">
        <v>150</v>
      </c>
      <c r="AU288" s="250" t="s">
        <v>87</v>
      </c>
      <c r="AV288" s="13" t="s">
        <v>87</v>
      </c>
      <c r="AW288" s="13" t="s">
        <v>32</v>
      </c>
      <c r="AX288" s="13" t="s">
        <v>85</v>
      </c>
      <c r="AY288" s="250" t="s">
        <v>140</v>
      </c>
    </row>
    <row r="289" s="2" customFormat="1" ht="33" customHeight="1">
      <c r="A289" s="39"/>
      <c r="B289" s="40"/>
      <c r="C289" s="220" t="s">
        <v>327</v>
      </c>
      <c r="D289" s="220" t="s">
        <v>142</v>
      </c>
      <c r="E289" s="221" t="s">
        <v>328</v>
      </c>
      <c r="F289" s="222" t="s">
        <v>329</v>
      </c>
      <c r="G289" s="223" t="s">
        <v>145</v>
      </c>
      <c r="H289" s="224">
        <v>1991</v>
      </c>
      <c r="I289" s="225"/>
      <c r="J289" s="226">
        <f>ROUND(I289*H289,2)</f>
        <v>0</v>
      </c>
      <c r="K289" s="227"/>
      <c r="L289" s="45"/>
      <c r="M289" s="228" t="s">
        <v>1</v>
      </c>
      <c r="N289" s="229" t="s">
        <v>42</v>
      </c>
      <c r="O289" s="92"/>
      <c r="P289" s="230">
        <f>O289*H289</f>
        <v>0</v>
      </c>
      <c r="Q289" s="230">
        <v>0</v>
      </c>
      <c r="R289" s="230">
        <f>Q289*H289</f>
        <v>0</v>
      </c>
      <c r="S289" s="230">
        <v>0</v>
      </c>
      <c r="T289" s="231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2" t="s">
        <v>146</v>
      </c>
      <c r="AT289" s="232" t="s">
        <v>142</v>
      </c>
      <c r="AU289" s="232" t="s">
        <v>87</v>
      </c>
      <c r="AY289" s="18" t="s">
        <v>140</v>
      </c>
      <c r="BE289" s="233">
        <f>IF(N289="základní",J289,0)</f>
        <v>0</v>
      </c>
      <c r="BF289" s="233">
        <f>IF(N289="snížená",J289,0)</f>
        <v>0</v>
      </c>
      <c r="BG289" s="233">
        <f>IF(N289="zákl. přenesená",J289,0)</f>
        <v>0</v>
      </c>
      <c r="BH289" s="233">
        <f>IF(N289="sníž. přenesená",J289,0)</f>
        <v>0</v>
      </c>
      <c r="BI289" s="233">
        <f>IF(N289="nulová",J289,0)</f>
        <v>0</v>
      </c>
      <c r="BJ289" s="18" t="s">
        <v>85</v>
      </c>
      <c r="BK289" s="233">
        <f>ROUND(I289*H289,2)</f>
        <v>0</v>
      </c>
      <c r="BL289" s="18" t="s">
        <v>146</v>
      </c>
      <c r="BM289" s="232" t="s">
        <v>330</v>
      </c>
    </row>
    <row r="290" s="2" customFormat="1">
      <c r="A290" s="39"/>
      <c r="B290" s="40"/>
      <c r="C290" s="41"/>
      <c r="D290" s="234" t="s">
        <v>148</v>
      </c>
      <c r="E290" s="41"/>
      <c r="F290" s="235" t="s">
        <v>331</v>
      </c>
      <c r="G290" s="41"/>
      <c r="H290" s="41"/>
      <c r="I290" s="236"/>
      <c r="J290" s="41"/>
      <c r="K290" s="41"/>
      <c r="L290" s="45"/>
      <c r="M290" s="237"/>
      <c r="N290" s="238"/>
      <c r="O290" s="92"/>
      <c r="P290" s="92"/>
      <c r="Q290" s="92"/>
      <c r="R290" s="92"/>
      <c r="S290" s="92"/>
      <c r="T290" s="93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148</v>
      </c>
      <c r="AU290" s="18" t="s">
        <v>87</v>
      </c>
    </row>
    <row r="291" s="13" customFormat="1">
      <c r="A291" s="13"/>
      <c r="B291" s="239"/>
      <c r="C291" s="240"/>
      <c r="D291" s="241" t="s">
        <v>150</v>
      </c>
      <c r="E291" s="242" t="s">
        <v>1</v>
      </c>
      <c r="F291" s="243" t="s">
        <v>332</v>
      </c>
      <c r="G291" s="240"/>
      <c r="H291" s="244">
        <v>1991</v>
      </c>
      <c r="I291" s="245"/>
      <c r="J291" s="240"/>
      <c r="K291" s="240"/>
      <c r="L291" s="246"/>
      <c r="M291" s="247"/>
      <c r="N291" s="248"/>
      <c r="O291" s="248"/>
      <c r="P291" s="248"/>
      <c r="Q291" s="248"/>
      <c r="R291" s="248"/>
      <c r="S291" s="248"/>
      <c r="T291" s="249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0" t="s">
        <v>150</v>
      </c>
      <c r="AU291" s="250" t="s">
        <v>87</v>
      </c>
      <c r="AV291" s="13" t="s">
        <v>87</v>
      </c>
      <c r="AW291" s="13" t="s">
        <v>32</v>
      </c>
      <c r="AX291" s="13" t="s">
        <v>85</v>
      </c>
      <c r="AY291" s="250" t="s">
        <v>140</v>
      </c>
    </row>
    <row r="292" s="14" customFormat="1">
      <c r="A292" s="14"/>
      <c r="B292" s="251"/>
      <c r="C292" s="252"/>
      <c r="D292" s="241" t="s">
        <v>150</v>
      </c>
      <c r="E292" s="253" t="s">
        <v>1</v>
      </c>
      <c r="F292" s="254" t="s">
        <v>157</v>
      </c>
      <c r="G292" s="252"/>
      <c r="H292" s="253" t="s">
        <v>1</v>
      </c>
      <c r="I292" s="255"/>
      <c r="J292" s="252"/>
      <c r="K292" s="252"/>
      <c r="L292" s="256"/>
      <c r="M292" s="257"/>
      <c r="N292" s="258"/>
      <c r="O292" s="258"/>
      <c r="P292" s="258"/>
      <c r="Q292" s="258"/>
      <c r="R292" s="258"/>
      <c r="S292" s="258"/>
      <c r="T292" s="25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0" t="s">
        <v>150</v>
      </c>
      <c r="AU292" s="260" t="s">
        <v>87</v>
      </c>
      <c r="AV292" s="14" t="s">
        <v>85</v>
      </c>
      <c r="AW292" s="14" t="s">
        <v>32</v>
      </c>
      <c r="AX292" s="14" t="s">
        <v>77</v>
      </c>
      <c r="AY292" s="260" t="s">
        <v>140</v>
      </c>
    </row>
    <row r="293" s="2" customFormat="1" ht="24.15" customHeight="1">
      <c r="A293" s="39"/>
      <c r="B293" s="40"/>
      <c r="C293" s="220" t="s">
        <v>333</v>
      </c>
      <c r="D293" s="220" t="s">
        <v>142</v>
      </c>
      <c r="E293" s="221" t="s">
        <v>334</v>
      </c>
      <c r="F293" s="222" t="s">
        <v>335</v>
      </c>
      <c r="G293" s="223" t="s">
        <v>145</v>
      </c>
      <c r="H293" s="224">
        <v>2030.8</v>
      </c>
      <c r="I293" s="225"/>
      <c r="J293" s="226">
        <f>ROUND(I293*H293,2)</f>
        <v>0</v>
      </c>
      <c r="K293" s="227"/>
      <c r="L293" s="45"/>
      <c r="M293" s="228" t="s">
        <v>1</v>
      </c>
      <c r="N293" s="229" t="s">
        <v>42</v>
      </c>
      <c r="O293" s="92"/>
      <c r="P293" s="230">
        <f>O293*H293</f>
        <v>0</v>
      </c>
      <c r="Q293" s="230">
        <v>0</v>
      </c>
      <c r="R293" s="230">
        <f>Q293*H293</f>
        <v>0</v>
      </c>
      <c r="S293" s="230">
        <v>0</v>
      </c>
      <c r="T293" s="231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2" t="s">
        <v>146</v>
      </c>
      <c r="AT293" s="232" t="s">
        <v>142</v>
      </c>
      <c r="AU293" s="232" t="s">
        <v>87</v>
      </c>
      <c r="AY293" s="18" t="s">
        <v>140</v>
      </c>
      <c r="BE293" s="233">
        <f>IF(N293="základní",J293,0)</f>
        <v>0</v>
      </c>
      <c r="BF293" s="233">
        <f>IF(N293="snížená",J293,0)</f>
        <v>0</v>
      </c>
      <c r="BG293" s="233">
        <f>IF(N293="zákl. přenesená",J293,0)</f>
        <v>0</v>
      </c>
      <c r="BH293" s="233">
        <f>IF(N293="sníž. přenesená",J293,0)</f>
        <v>0</v>
      </c>
      <c r="BI293" s="233">
        <f>IF(N293="nulová",J293,0)</f>
        <v>0</v>
      </c>
      <c r="BJ293" s="18" t="s">
        <v>85</v>
      </c>
      <c r="BK293" s="233">
        <f>ROUND(I293*H293,2)</f>
        <v>0</v>
      </c>
      <c r="BL293" s="18" t="s">
        <v>146</v>
      </c>
      <c r="BM293" s="232" t="s">
        <v>336</v>
      </c>
    </row>
    <row r="294" s="2" customFormat="1">
      <c r="A294" s="39"/>
      <c r="B294" s="40"/>
      <c r="C294" s="41"/>
      <c r="D294" s="234" t="s">
        <v>148</v>
      </c>
      <c r="E294" s="41"/>
      <c r="F294" s="235" t="s">
        <v>337</v>
      </c>
      <c r="G294" s="41"/>
      <c r="H294" s="41"/>
      <c r="I294" s="236"/>
      <c r="J294" s="41"/>
      <c r="K294" s="41"/>
      <c r="L294" s="45"/>
      <c r="M294" s="237"/>
      <c r="N294" s="238"/>
      <c r="O294" s="92"/>
      <c r="P294" s="92"/>
      <c r="Q294" s="92"/>
      <c r="R294" s="92"/>
      <c r="S294" s="92"/>
      <c r="T294" s="93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148</v>
      </c>
      <c r="AU294" s="18" t="s">
        <v>87</v>
      </c>
    </row>
    <row r="295" s="13" customFormat="1">
      <c r="A295" s="13"/>
      <c r="B295" s="239"/>
      <c r="C295" s="240"/>
      <c r="D295" s="241" t="s">
        <v>150</v>
      </c>
      <c r="E295" s="242" t="s">
        <v>1</v>
      </c>
      <c r="F295" s="243" t="s">
        <v>326</v>
      </c>
      <c r="G295" s="240"/>
      <c r="H295" s="244">
        <v>2030.8</v>
      </c>
      <c r="I295" s="245"/>
      <c r="J295" s="240"/>
      <c r="K295" s="240"/>
      <c r="L295" s="246"/>
      <c r="M295" s="247"/>
      <c r="N295" s="248"/>
      <c r="O295" s="248"/>
      <c r="P295" s="248"/>
      <c r="Q295" s="248"/>
      <c r="R295" s="248"/>
      <c r="S295" s="248"/>
      <c r="T295" s="249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0" t="s">
        <v>150</v>
      </c>
      <c r="AU295" s="250" t="s">
        <v>87</v>
      </c>
      <c r="AV295" s="13" t="s">
        <v>87</v>
      </c>
      <c r="AW295" s="13" t="s">
        <v>32</v>
      </c>
      <c r="AX295" s="13" t="s">
        <v>85</v>
      </c>
      <c r="AY295" s="250" t="s">
        <v>140</v>
      </c>
    </row>
    <row r="296" s="2" customFormat="1" ht="16.5" customHeight="1">
      <c r="A296" s="39"/>
      <c r="B296" s="40"/>
      <c r="C296" s="220" t="s">
        <v>338</v>
      </c>
      <c r="D296" s="220" t="s">
        <v>142</v>
      </c>
      <c r="E296" s="221" t="s">
        <v>339</v>
      </c>
      <c r="F296" s="222" t="s">
        <v>340</v>
      </c>
      <c r="G296" s="223" t="s">
        <v>341</v>
      </c>
      <c r="H296" s="224">
        <v>5.5</v>
      </c>
      <c r="I296" s="225"/>
      <c r="J296" s="226">
        <f>ROUND(I296*H296,2)</f>
        <v>0</v>
      </c>
      <c r="K296" s="227"/>
      <c r="L296" s="45"/>
      <c r="M296" s="228" t="s">
        <v>1</v>
      </c>
      <c r="N296" s="229" t="s">
        <v>42</v>
      </c>
      <c r="O296" s="92"/>
      <c r="P296" s="230">
        <f>O296*H296</f>
        <v>0</v>
      </c>
      <c r="Q296" s="230">
        <v>0.10956000000000001</v>
      </c>
      <c r="R296" s="230">
        <f>Q296*H296</f>
        <v>0.60258</v>
      </c>
      <c r="S296" s="230">
        <v>0</v>
      </c>
      <c r="T296" s="231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2" t="s">
        <v>146</v>
      </c>
      <c r="AT296" s="232" t="s">
        <v>142</v>
      </c>
      <c r="AU296" s="232" t="s">
        <v>87</v>
      </c>
      <c r="AY296" s="18" t="s">
        <v>140</v>
      </c>
      <c r="BE296" s="233">
        <f>IF(N296="základní",J296,0)</f>
        <v>0</v>
      </c>
      <c r="BF296" s="233">
        <f>IF(N296="snížená",J296,0)</f>
        <v>0</v>
      </c>
      <c r="BG296" s="233">
        <f>IF(N296="zákl. přenesená",J296,0)</f>
        <v>0</v>
      </c>
      <c r="BH296" s="233">
        <f>IF(N296="sníž. přenesená",J296,0)</f>
        <v>0</v>
      </c>
      <c r="BI296" s="233">
        <f>IF(N296="nulová",J296,0)</f>
        <v>0</v>
      </c>
      <c r="BJ296" s="18" t="s">
        <v>85</v>
      </c>
      <c r="BK296" s="233">
        <f>ROUND(I296*H296,2)</f>
        <v>0</v>
      </c>
      <c r="BL296" s="18" t="s">
        <v>146</v>
      </c>
      <c r="BM296" s="232" t="s">
        <v>342</v>
      </c>
    </row>
    <row r="297" s="2" customFormat="1">
      <c r="A297" s="39"/>
      <c r="B297" s="40"/>
      <c r="C297" s="41"/>
      <c r="D297" s="234" t="s">
        <v>148</v>
      </c>
      <c r="E297" s="41"/>
      <c r="F297" s="235" t="s">
        <v>343</v>
      </c>
      <c r="G297" s="41"/>
      <c r="H297" s="41"/>
      <c r="I297" s="236"/>
      <c r="J297" s="41"/>
      <c r="K297" s="41"/>
      <c r="L297" s="45"/>
      <c r="M297" s="237"/>
      <c r="N297" s="238"/>
      <c r="O297" s="92"/>
      <c r="P297" s="92"/>
      <c r="Q297" s="92"/>
      <c r="R297" s="92"/>
      <c r="S297" s="92"/>
      <c r="T297" s="93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148</v>
      </c>
      <c r="AU297" s="18" t="s">
        <v>87</v>
      </c>
    </row>
    <row r="298" s="13" customFormat="1">
      <c r="A298" s="13"/>
      <c r="B298" s="239"/>
      <c r="C298" s="240"/>
      <c r="D298" s="241" t="s">
        <v>150</v>
      </c>
      <c r="E298" s="242" t="s">
        <v>1</v>
      </c>
      <c r="F298" s="243" t="s">
        <v>344</v>
      </c>
      <c r="G298" s="240"/>
      <c r="H298" s="244">
        <v>5.5</v>
      </c>
      <c r="I298" s="245"/>
      <c r="J298" s="240"/>
      <c r="K298" s="240"/>
      <c r="L298" s="246"/>
      <c r="M298" s="247"/>
      <c r="N298" s="248"/>
      <c r="O298" s="248"/>
      <c r="P298" s="248"/>
      <c r="Q298" s="248"/>
      <c r="R298" s="248"/>
      <c r="S298" s="248"/>
      <c r="T298" s="249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0" t="s">
        <v>150</v>
      </c>
      <c r="AU298" s="250" t="s">
        <v>87</v>
      </c>
      <c r="AV298" s="13" t="s">
        <v>87</v>
      </c>
      <c r="AW298" s="13" t="s">
        <v>32</v>
      </c>
      <c r="AX298" s="13" t="s">
        <v>85</v>
      </c>
      <c r="AY298" s="250" t="s">
        <v>140</v>
      </c>
    </row>
    <row r="299" s="14" customFormat="1">
      <c r="A299" s="14"/>
      <c r="B299" s="251"/>
      <c r="C299" s="252"/>
      <c r="D299" s="241" t="s">
        <v>150</v>
      </c>
      <c r="E299" s="253" t="s">
        <v>1</v>
      </c>
      <c r="F299" s="254" t="s">
        <v>157</v>
      </c>
      <c r="G299" s="252"/>
      <c r="H299" s="253" t="s">
        <v>1</v>
      </c>
      <c r="I299" s="255"/>
      <c r="J299" s="252"/>
      <c r="K299" s="252"/>
      <c r="L299" s="256"/>
      <c r="M299" s="257"/>
      <c r="N299" s="258"/>
      <c r="O299" s="258"/>
      <c r="P299" s="258"/>
      <c r="Q299" s="258"/>
      <c r="R299" s="258"/>
      <c r="S299" s="258"/>
      <c r="T299" s="259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60" t="s">
        <v>150</v>
      </c>
      <c r="AU299" s="260" t="s">
        <v>87</v>
      </c>
      <c r="AV299" s="14" t="s">
        <v>85</v>
      </c>
      <c r="AW299" s="14" t="s">
        <v>32</v>
      </c>
      <c r="AX299" s="14" t="s">
        <v>77</v>
      </c>
      <c r="AY299" s="260" t="s">
        <v>140</v>
      </c>
    </row>
    <row r="300" s="12" customFormat="1" ht="22.8" customHeight="1">
      <c r="A300" s="12"/>
      <c r="B300" s="204"/>
      <c r="C300" s="205"/>
      <c r="D300" s="206" t="s">
        <v>76</v>
      </c>
      <c r="E300" s="218" t="s">
        <v>204</v>
      </c>
      <c r="F300" s="218" t="s">
        <v>345</v>
      </c>
      <c r="G300" s="205"/>
      <c r="H300" s="205"/>
      <c r="I300" s="208"/>
      <c r="J300" s="219">
        <f>BK300</f>
        <v>0</v>
      </c>
      <c r="K300" s="205"/>
      <c r="L300" s="210"/>
      <c r="M300" s="211"/>
      <c r="N300" s="212"/>
      <c r="O300" s="212"/>
      <c r="P300" s="213">
        <f>SUM(P301:P365)</f>
        <v>0</v>
      </c>
      <c r="Q300" s="212"/>
      <c r="R300" s="213">
        <f>SUM(R301:R365)</f>
        <v>138.05021930000001</v>
      </c>
      <c r="S300" s="212"/>
      <c r="T300" s="214">
        <f>SUM(T301:T365)</f>
        <v>252.71740000000003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15" t="s">
        <v>85</v>
      </c>
      <c r="AT300" s="216" t="s">
        <v>76</v>
      </c>
      <c r="AU300" s="216" t="s">
        <v>85</v>
      </c>
      <c r="AY300" s="215" t="s">
        <v>140</v>
      </c>
      <c r="BK300" s="217">
        <f>SUM(BK301:BK365)</f>
        <v>0</v>
      </c>
    </row>
    <row r="301" s="2" customFormat="1" ht="24.15" customHeight="1">
      <c r="A301" s="39"/>
      <c r="B301" s="40"/>
      <c r="C301" s="220" t="s">
        <v>346</v>
      </c>
      <c r="D301" s="220" t="s">
        <v>142</v>
      </c>
      <c r="E301" s="221" t="s">
        <v>347</v>
      </c>
      <c r="F301" s="222" t="s">
        <v>348</v>
      </c>
      <c r="G301" s="223" t="s">
        <v>349</v>
      </c>
      <c r="H301" s="224">
        <v>2</v>
      </c>
      <c r="I301" s="225"/>
      <c r="J301" s="226">
        <f>ROUND(I301*H301,2)</f>
        <v>0</v>
      </c>
      <c r="K301" s="227"/>
      <c r="L301" s="45"/>
      <c r="M301" s="228" t="s">
        <v>1</v>
      </c>
      <c r="N301" s="229" t="s">
        <v>42</v>
      </c>
      <c r="O301" s="92"/>
      <c r="P301" s="230">
        <f>O301*H301</f>
        <v>0</v>
      </c>
      <c r="Q301" s="230">
        <v>0.00069999999999999999</v>
      </c>
      <c r="R301" s="230">
        <f>Q301*H301</f>
        <v>0.0014</v>
      </c>
      <c r="S301" s="230">
        <v>0</v>
      </c>
      <c r="T301" s="231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2" t="s">
        <v>146</v>
      </c>
      <c r="AT301" s="232" t="s">
        <v>142</v>
      </c>
      <c r="AU301" s="232" t="s">
        <v>87</v>
      </c>
      <c r="AY301" s="18" t="s">
        <v>140</v>
      </c>
      <c r="BE301" s="233">
        <f>IF(N301="základní",J301,0)</f>
        <v>0</v>
      </c>
      <c r="BF301" s="233">
        <f>IF(N301="snížená",J301,0)</f>
        <v>0</v>
      </c>
      <c r="BG301" s="233">
        <f>IF(N301="zákl. přenesená",J301,0)</f>
        <v>0</v>
      </c>
      <c r="BH301" s="233">
        <f>IF(N301="sníž. přenesená",J301,0)</f>
        <v>0</v>
      </c>
      <c r="BI301" s="233">
        <f>IF(N301="nulová",J301,0)</f>
        <v>0</v>
      </c>
      <c r="BJ301" s="18" t="s">
        <v>85</v>
      </c>
      <c r="BK301" s="233">
        <f>ROUND(I301*H301,2)</f>
        <v>0</v>
      </c>
      <c r="BL301" s="18" t="s">
        <v>146</v>
      </c>
      <c r="BM301" s="232" t="s">
        <v>350</v>
      </c>
    </row>
    <row r="302" s="2" customFormat="1">
      <c r="A302" s="39"/>
      <c r="B302" s="40"/>
      <c r="C302" s="41"/>
      <c r="D302" s="234" t="s">
        <v>148</v>
      </c>
      <c r="E302" s="41"/>
      <c r="F302" s="235" t="s">
        <v>351</v>
      </c>
      <c r="G302" s="41"/>
      <c r="H302" s="41"/>
      <c r="I302" s="236"/>
      <c r="J302" s="41"/>
      <c r="K302" s="41"/>
      <c r="L302" s="45"/>
      <c r="M302" s="237"/>
      <c r="N302" s="238"/>
      <c r="O302" s="92"/>
      <c r="P302" s="92"/>
      <c r="Q302" s="92"/>
      <c r="R302" s="92"/>
      <c r="S302" s="92"/>
      <c r="T302" s="93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148</v>
      </c>
      <c r="AU302" s="18" t="s">
        <v>87</v>
      </c>
    </row>
    <row r="303" s="2" customFormat="1">
      <c r="A303" s="39"/>
      <c r="B303" s="40"/>
      <c r="C303" s="41"/>
      <c r="D303" s="241" t="s">
        <v>352</v>
      </c>
      <c r="E303" s="41"/>
      <c r="F303" s="294" t="s">
        <v>353</v>
      </c>
      <c r="G303" s="41"/>
      <c r="H303" s="41"/>
      <c r="I303" s="236"/>
      <c r="J303" s="41"/>
      <c r="K303" s="41"/>
      <c r="L303" s="45"/>
      <c r="M303" s="237"/>
      <c r="N303" s="238"/>
      <c r="O303" s="92"/>
      <c r="P303" s="92"/>
      <c r="Q303" s="92"/>
      <c r="R303" s="92"/>
      <c r="S303" s="92"/>
      <c r="T303" s="93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352</v>
      </c>
      <c r="AU303" s="18" t="s">
        <v>87</v>
      </c>
    </row>
    <row r="304" s="13" customFormat="1">
      <c r="A304" s="13"/>
      <c r="B304" s="239"/>
      <c r="C304" s="240"/>
      <c r="D304" s="241" t="s">
        <v>150</v>
      </c>
      <c r="E304" s="242" t="s">
        <v>1</v>
      </c>
      <c r="F304" s="243" t="s">
        <v>354</v>
      </c>
      <c r="G304" s="240"/>
      <c r="H304" s="244">
        <v>2</v>
      </c>
      <c r="I304" s="245"/>
      <c r="J304" s="240"/>
      <c r="K304" s="240"/>
      <c r="L304" s="246"/>
      <c r="M304" s="247"/>
      <c r="N304" s="248"/>
      <c r="O304" s="248"/>
      <c r="P304" s="248"/>
      <c r="Q304" s="248"/>
      <c r="R304" s="248"/>
      <c r="S304" s="248"/>
      <c r="T304" s="249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0" t="s">
        <v>150</v>
      </c>
      <c r="AU304" s="250" t="s">
        <v>87</v>
      </c>
      <c r="AV304" s="13" t="s">
        <v>87</v>
      </c>
      <c r="AW304" s="13" t="s">
        <v>32</v>
      </c>
      <c r="AX304" s="13" t="s">
        <v>85</v>
      </c>
      <c r="AY304" s="250" t="s">
        <v>140</v>
      </c>
    </row>
    <row r="305" s="2" customFormat="1" ht="24.15" customHeight="1">
      <c r="A305" s="39"/>
      <c r="B305" s="40"/>
      <c r="C305" s="283" t="s">
        <v>355</v>
      </c>
      <c r="D305" s="283" t="s">
        <v>196</v>
      </c>
      <c r="E305" s="284" t="s">
        <v>356</v>
      </c>
      <c r="F305" s="285" t="s">
        <v>357</v>
      </c>
      <c r="G305" s="286" t="s">
        <v>349</v>
      </c>
      <c r="H305" s="287">
        <v>1</v>
      </c>
      <c r="I305" s="288"/>
      <c r="J305" s="289">
        <f>ROUND(I305*H305,2)</f>
        <v>0</v>
      </c>
      <c r="K305" s="290"/>
      <c r="L305" s="291"/>
      <c r="M305" s="292" t="s">
        <v>1</v>
      </c>
      <c r="N305" s="293" t="s">
        <v>42</v>
      </c>
      <c r="O305" s="92"/>
      <c r="P305" s="230">
        <f>O305*H305</f>
        <v>0</v>
      </c>
      <c r="Q305" s="230">
        <v>0.0025000000000000001</v>
      </c>
      <c r="R305" s="230">
        <f>Q305*H305</f>
        <v>0.0025000000000000001</v>
      </c>
      <c r="S305" s="230">
        <v>0</v>
      </c>
      <c r="T305" s="231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2" t="s">
        <v>195</v>
      </c>
      <c r="AT305" s="232" t="s">
        <v>196</v>
      </c>
      <c r="AU305" s="232" t="s">
        <v>87</v>
      </c>
      <c r="AY305" s="18" t="s">
        <v>140</v>
      </c>
      <c r="BE305" s="233">
        <f>IF(N305="základní",J305,0)</f>
        <v>0</v>
      </c>
      <c r="BF305" s="233">
        <f>IF(N305="snížená",J305,0)</f>
        <v>0</v>
      </c>
      <c r="BG305" s="233">
        <f>IF(N305="zákl. přenesená",J305,0)</f>
        <v>0</v>
      </c>
      <c r="BH305" s="233">
        <f>IF(N305="sníž. přenesená",J305,0)</f>
        <v>0</v>
      </c>
      <c r="BI305" s="233">
        <f>IF(N305="nulová",J305,0)</f>
        <v>0</v>
      </c>
      <c r="BJ305" s="18" t="s">
        <v>85</v>
      </c>
      <c r="BK305" s="233">
        <f>ROUND(I305*H305,2)</f>
        <v>0</v>
      </c>
      <c r="BL305" s="18" t="s">
        <v>146</v>
      </c>
      <c r="BM305" s="232" t="s">
        <v>358</v>
      </c>
    </row>
    <row r="306" s="2" customFormat="1" ht="16.5" customHeight="1">
      <c r="A306" s="39"/>
      <c r="B306" s="40"/>
      <c r="C306" s="283" t="s">
        <v>359</v>
      </c>
      <c r="D306" s="283" t="s">
        <v>196</v>
      </c>
      <c r="E306" s="284" t="s">
        <v>360</v>
      </c>
      <c r="F306" s="285" t="s">
        <v>361</v>
      </c>
      <c r="G306" s="286" t="s">
        <v>349</v>
      </c>
      <c r="H306" s="287">
        <v>1</v>
      </c>
      <c r="I306" s="288"/>
      <c r="J306" s="289">
        <f>ROUND(I306*H306,2)</f>
        <v>0</v>
      </c>
      <c r="K306" s="290"/>
      <c r="L306" s="291"/>
      <c r="M306" s="292" t="s">
        <v>1</v>
      </c>
      <c r="N306" s="293" t="s">
        <v>42</v>
      </c>
      <c r="O306" s="92"/>
      <c r="P306" s="230">
        <f>O306*H306</f>
        <v>0</v>
      </c>
      <c r="Q306" s="230">
        <v>0.0016999999999999999</v>
      </c>
      <c r="R306" s="230">
        <f>Q306*H306</f>
        <v>0.0016999999999999999</v>
      </c>
      <c r="S306" s="230">
        <v>0</v>
      </c>
      <c r="T306" s="231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2" t="s">
        <v>195</v>
      </c>
      <c r="AT306" s="232" t="s">
        <v>196</v>
      </c>
      <c r="AU306" s="232" t="s">
        <v>87</v>
      </c>
      <c r="AY306" s="18" t="s">
        <v>140</v>
      </c>
      <c r="BE306" s="233">
        <f>IF(N306="základní",J306,0)</f>
        <v>0</v>
      </c>
      <c r="BF306" s="233">
        <f>IF(N306="snížená",J306,0)</f>
        <v>0</v>
      </c>
      <c r="BG306" s="233">
        <f>IF(N306="zákl. přenesená",J306,0)</f>
        <v>0</v>
      </c>
      <c r="BH306" s="233">
        <f>IF(N306="sníž. přenesená",J306,0)</f>
        <v>0</v>
      </c>
      <c r="BI306" s="233">
        <f>IF(N306="nulová",J306,0)</f>
        <v>0</v>
      </c>
      <c r="BJ306" s="18" t="s">
        <v>85</v>
      </c>
      <c r="BK306" s="233">
        <f>ROUND(I306*H306,2)</f>
        <v>0</v>
      </c>
      <c r="BL306" s="18" t="s">
        <v>146</v>
      </c>
      <c r="BM306" s="232" t="s">
        <v>362</v>
      </c>
    </row>
    <row r="307" s="2" customFormat="1" ht="24.15" customHeight="1">
      <c r="A307" s="39"/>
      <c r="B307" s="40"/>
      <c r="C307" s="220" t="s">
        <v>363</v>
      </c>
      <c r="D307" s="220" t="s">
        <v>142</v>
      </c>
      <c r="E307" s="221" t="s">
        <v>364</v>
      </c>
      <c r="F307" s="222" t="s">
        <v>365</v>
      </c>
      <c r="G307" s="223" t="s">
        <v>349</v>
      </c>
      <c r="H307" s="224">
        <v>2</v>
      </c>
      <c r="I307" s="225"/>
      <c r="J307" s="226">
        <f>ROUND(I307*H307,2)</f>
        <v>0</v>
      </c>
      <c r="K307" s="227"/>
      <c r="L307" s="45"/>
      <c r="M307" s="228" t="s">
        <v>1</v>
      </c>
      <c r="N307" s="229" t="s">
        <v>42</v>
      </c>
      <c r="O307" s="92"/>
      <c r="P307" s="230">
        <f>O307*H307</f>
        <v>0</v>
      </c>
      <c r="Q307" s="230">
        <v>0.10940999999999999</v>
      </c>
      <c r="R307" s="230">
        <f>Q307*H307</f>
        <v>0.21881999999999999</v>
      </c>
      <c r="S307" s="230">
        <v>0</v>
      </c>
      <c r="T307" s="231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2" t="s">
        <v>146</v>
      </c>
      <c r="AT307" s="232" t="s">
        <v>142</v>
      </c>
      <c r="AU307" s="232" t="s">
        <v>87</v>
      </c>
      <c r="AY307" s="18" t="s">
        <v>140</v>
      </c>
      <c r="BE307" s="233">
        <f>IF(N307="základní",J307,0)</f>
        <v>0</v>
      </c>
      <c r="BF307" s="233">
        <f>IF(N307="snížená",J307,0)</f>
        <v>0</v>
      </c>
      <c r="BG307" s="233">
        <f>IF(N307="zákl. přenesená",J307,0)</f>
        <v>0</v>
      </c>
      <c r="BH307" s="233">
        <f>IF(N307="sníž. přenesená",J307,0)</f>
        <v>0</v>
      </c>
      <c r="BI307" s="233">
        <f>IF(N307="nulová",J307,0)</f>
        <v>0</v>
      </c>
      <c r="BJ307" s="18" t="s">
        <v>85</v>
      </c>
      <c r="BK307" s="233">
        <f>ROUND(I307*H307,2)</f>
        <v>0</v>
      </c>
      <c r="BL307" s="18" t="s">
        <v>146</v>
      </c>
      <c r="BM307" s="232" t="s">
        <v>366</v>
      </c>
    </row>
    <row r="308" s="2" customFormat="1">
      <c r="A308" s="39"/>
      <c r="B308" s="40"/>
      <c r="C308" s="41"/>
      <c r="D308" s="234" t="s">
        <v>148</v>
      </c>
      <c r="E308" s="41"/>
      <c r="F308" s="235" t="s">
        <v>367</v>
      </c>
      <c r="G308" s="41"/>
      <c r="H308" s="41"/>
      <c r="I308" s="236"/>
      <c r="J308" s="41"/>
      <c r="K308" s="41"/>
      <c r="L308" s="45"/>
      <c r="M308" s="237"/>
      <c r="N308" s="238"/>
      <c r="O308" s="92"/>
      <c r="P308" s="92"/>
      <c r="Q308" s="92"/>
      <c r="R308" s="92"/>
      <c r="S308" s="92"/>
      <c r="T308" s="93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148</v>
      </c>
      <c r="AU308" s="18" t="s">
        <v>87</v>
      </c>
    </row>
    <row r="309" s="2" customFormat="1">
      <c r="A309" s="39"/>
      <c r="B309" s="40"/>
      <c r="C309" s="41"/>
      <c r="D309" s="241" t="s">
        <v>352</v>
      </c>
      <c r="E309" s="41"/>
      <c r="F309" s="294" t="s">
        <v>368</v>
      </c>
      <c r="G309" s="41"/>
      <c r="H309" s="41"/>
      <c r="I309" s="236"/>
      <c r="J309" s="41"/>
      <c r="K309" s="41"/>
      <c r="L309" s="45"/>
      <c r="M309" s="237"/>
      <c r="N309" s="238"/>
      <c r="O309" s="92"/>
      <c r="P309" s="92"/>
      <c r="Q309" s="92"/>
      <c r="R309" s="92"/>
      <c r="S309" s="92"/>
      <c r="T309" s="93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352</v>
      </c>
      <c r="AU309" s="18" t="s">
        <v>87</v>
      </c>
    </row>
    <row r="310" s="13" customFormat="1">
      <c r="A310" s="13"/>
      <c r="B310" s="239"/>
      <c r="C310" s="240"/>
      <c r="D310" s="241" t="s">
        <v>150</v>
      </c>
      <c r="E310" s="242" t="s">
        <v>1</v>
      </c>
      <c r="F310" s="243" t="s">
        <v>354</v>
      </c>
      <c r="G310" s="240"/>
      <c r="H310" s="244">
        <v>2</v>
      </c>
      <c r="I310" s="245"/>
      <c r="J310" s="240"/>
      <c r="K310" s="240"/>
      <c r="L310" s="246"/>
      <c r="M310" s="247"/>
      <c r="N310" s="248"/>
      <c r="O310" s="248"/>
      <c r="P310" s="248"/>
      <c r="Q310" s="248"/>
      <c r="R310" s="248"/>
      <c r="S310" s="248"/>
      <c r="T310" s="24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0" t="s">
        <v>150</v>
      </c>
      <c r="AU310" s="250" t="s">
        <v>87</v>
      </c>
      <c r="AV310" s="13" t="s">
        <v>87</v>
      </c>
      <c r="AW310" s="13" t="s">
        <v>32</v>
      </c>
      <c r="AX310" s="13" t="s">
        <v>85</v>
      </c>
      <c r="AY310" s="250" t="s">
        <v>140</v>
      </c>
    </row>
    <row r="311" s="2" customFormat="1" ht="21.75" customHeight="1">
      <c r="A311" s="39"/>
      <c r="B311" s="40"/>
      <c r="C311" s="283" t="s">
        <v>369</v>
      </c>
      <c r="D311" s="283" t="s">
        <v>196</v>
      </c>
      <c r="E311" s="284" t="s">
        <v>370</v>
      </c>
      <c r="F311" s="285" t="s">
        <v>371</v>
      </c>
      <c r="G311" s="286" t="s">
        <v>349</v>
      </c>
      <c r="H311" s="287">
        <v>5</v>
      </c>
      <c r="I311" s="288"/>
      <c r="J311" s="289">
        <f>ROUND(I311*H311,2)</f>
        <v>0</v>
      </c>
      <c r="K311" s="290"/>
      <c r="L311" s="291"/>
      <c r="M311" s="292" t="s">
        <v>1</v>
      </c>
      <c r="N311" s="293" t="s">
        <v>42</v>
      </c>
      <c r="O311" s="92"/>
      <c r="P311" s="230">
        <f>O311*H311</f>
        <v>0</v>
      </c>
      <c r="Q311" s="230">
        <v>0.0025000000000000001</v>
      </c>
      <c r="R311" s="230">
        <f>Q311*H311</f>
        <v>0.012500000000000001</v>
      </c>
      <c r="S311" s="230">
        <v>0</v>
      </c>
      <c r="T311" s="231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2" t="s">
        <v>195</v>
      </c>
      <c r="AT311" s="232" t="s">
        <v>196</v>
      </c>
      <c r="AU311" s="232" t="s">
        <v>87</v>
      </c>
      <c r="AY311" s="18" t="s">
        <v>140</v>
      </c>
      <c r="BE311" s="233">
        <f>IF(N311="základní",J311,0)</f>
        <v>0</v>
      </c>
      <c r="BF311" s="233">
        <f>IF(N311="snížená",J311,0)</f>
        <v>0</v>
      </c>
      <c r="BG311" s="233">
        <f>IF(N311="zákl. přenesená",J311,0)</f>
        <v>0</v>
      </c>
      <c r="BH311" s="233">
        <f>IF(N311="sníž. přenesená",J311,0)</f>
        <v>0</v>
      </c>
      <c r="BI311" s="233">
        <f>IF(N311="nulová",J311,0)</f>
        <v>0</v>
      </c>
      <c r="BJ311" s="18" t="s">
        <v>85</v>
      </c>
      <c r="BK311" s="233">
        <f>ROUND(I311*H311,2)</f>
        <v>0</v>
      </c>
      <c r="BL311" s="18" t="s">
        <v>146</v>
      </c>
      <c r="BM311" s="232" t="s">
        <v>372</v>
      </c>
    </row>
    <row r="312" s="2" customFormat="1" ht="24.15" customHeight="1">
      <c r="A312" s="39"/>
      <c r="B312" s="40"/>
      <c r="C312" s="220" t="s">
        <v>373</v>
      </c>
      <c r="D312" s="220" t="s">
        <v>142</v>
      </c>
      <c r="E312" s="221" t="s">
        <v>374</v>
      </c>
      <c r="F312" s="222" t="s">
        <v>375</v>
      </c>
      <c r="G312" s="223" t="s">
        <v>166</v>
      </c>
      <c r="H312" s="224">
        <v>55.109999999999999</v>
      </c>
      <c r="I312" s="225"/>
      <c r="J312" s="226">
        <f>ROUND(I312*H312,2)</f>
        <v>0</v>
      </c>
      <c r="K312" s="227"/>
      <c r="L312" s="45"/>
      <c r="M312" s="228" t="s">
        <v>1</v>
      </c>
      <c r="N312" s="229" t="s">
        <v>42</v>
      </c>
      <c r="O312" s="92"/>
      <c r="P312" s="230">
        <f>O312*H312</f>
        <v>0</v>
      </c>
      <c r="Q312" s="230">
        <v>2.46367</v>
      </c>
      <c r="R312" s="230">
        <f>Q312*H312</f>
        <v>135.77285370000001</v>
      </c>
      <c r="S312" s="230">
        <v>0</v>
      </c>
      <c r="T312" s="231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2" t="s">
        <v>146</v>
      </c>
      <c r="AT312" s="232" t="s">
        <v>142</v>
      </c>
      <c r="AU312" s="232" t="s">
        <v>87</v>
      </c>
      <c r="AY312" s="18" t="s">
        <v>140</v>
      </c>
      <c r="BE312" s="233">
        <f>IF(N312="základní",J312,0)</f>
        <v>0</v>
      </c>
      <c r="BF312" s="233">
        <f>IF(N312="snížená",J312,0)</f>
        <v>0</v>
      </c>
      <c r="BG312" s="233">
        <f>IF(N312="zákl. přenesená",J312,0)</f>
        <v>0</v>
      </c>
      <c r="BH312" s="233">
        <f>IF(N312="sníž. přenesená",J312,0)</f>
        <v>0</v>
      </c>
      <c r="BI312" s="233">
        <f>IF(N312="nulová",J312,0)</f>
        <v>0</v>
      </c>
      <c r="BJ312" s="18" t="s">
        <v>85</v>
      </c>
      <c r="BK312" s="233">
        <f>ROUND(I312*H312,2)</f>
        <v>0</v>
      </c>
      <c r="BL312" s="18" t="s">
        <v>146</v>
      </c>
      <c r="BM312" s="232" t="s">
        <v>376</v>
      </c>
    </row>
    <row r="313" s="2" customFormat="1">
      <c r="A313" s="39"/>
      <c r="B313" s="40"/>
      <c r="C313" s="41"/>
      <c r="D313" s="234" t="s">
        <v>148</v>
      </c>
      <c r="E313" s="41"/>
      <c r="F313" s="235" t="s">
        <v>377</v>
      </c>
      <c r="G313" s="41"/>
      <c r="H313" s="41"/>
      <c r="I313" s="236"/>
      <c r="J313" s="41"/>
      <c r="K313" s="41"/>
      <c r="L313" s="45"/>
      <c r="M313" s="237"/>
      <c r="N313" s="238"/>
      <c r="O313" s="92"/>
      <c r="P313" s="92"/>
      <c r="Q313" s="92"/>
      <c r="R313" s="92"/>
      <c r="S313" s="92"/>
      <c r="T313" s="93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148</v>
      </c>
      <c r="AU313" s="18" t="s">
        <v>87</v>
      </c>
    </row>
    <row r="314" s="14" customFormat="1">
      <c r="A314" s="14"/>
      <c r="B314" s="251"/>
      <c r="C314" s="252"/>
      <c r="D314" s="241" t="s">
        <v>150</v>
      </c>
      <c r="E314" s="253" t="s">
        <v>1</v>
      </c>
      <c r="F314" s="254" t="s">
        <v>172</v>
      </c>
      <c r="G314" s="252"/>
      <c r="H314" s="253" t="s">
        <v>1</v>
      </c>
      <c r="I314" s="255"/>
      <c r="J314" s="252"/>
      <c r="K314" s="252"/>
      <c r="L314" s="256"/>
      <c r="M314" s="257"/>
      <c r="N314" s="258"/>
      <c r="O314" s="258"/>
      <c r="P314" s="258"/>
      <c r="Q314" s="258"/>
      <c r="R314" s="258"/>
      <c r="S314" s="258"/>
      <c r="T314" s="259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0" t="s">
        <v>150</v>
      </c>
      <c r="AU314" s="260" t="s">
        <v>87</v>
      </c>
      <c r="AV314" s="14" t="s">
        <v>85</v>
      </c>
      <c r="AW314" s="14" t="s">
        <v>32</v>
      </c>
      <c r="AX314" s="14" t="s">
        <v>77</v>
      </c>
      <c r="AY314" s="260" t="s">
        <v>140</v>
      </c>
    </row>
    <row r="315" s="13" customFormat="1">
      <c r="A315" s="13"/>
      <c r="B315" s="239"/>
      <c r="C315" s="240"/>
      <c r="D315" s="241" t="s">
        <v>150</v>
      </c>
      <c r="E315" s="242" t="s">
        <v>1</v>
      </c>
      <c r="F315" s="243" t="s">
        <v>378</v>
      </c>
      <c r="G315" s="240"/>
      <c r="H315" s="244">
        <v>18.370000000000001</v>
      </c>
      <c r="I315" s="245"/>
      <c r="J315" s="240"/>
      <c r="K315" s="240"/>
      <c r="L315" s="246"/>
      <c r="M315" s="247"/>
      <c r="N315" s="248"/>
      <c r="O315" s="248"/>
      <c r="P315" s="248"/>
      <c r="Q315" s="248"/>
      <c r="R315" s="248"/>
      <c r="S315" s="248"/>
      <c r="T315" s="24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0" t="s">
        <v>150</v>
      </c>
      <c r="AU315" s="250" t="s">
        <v>87</v>
      </c>
      <c r="AV315" s="13" t="s">
        <v>87</v>
      </c>
      <c r="AW315" s="13" t="s">
        <v>32</v>
      </c>
      <c r="AX315" s="13" t="s">
        <v>77</v>
      </c>
      <c r="AY315" s="250" t="s">
        <v>140</v>
      </c>
    </row>
    <row r="316" s="15" customFormat="1">
      <c r="A316" s="15"/>
      <c r="B316" s="261"/>
      <c r="C316" s="262"/>
      <c r="D316" s="241" t="s">
        <v>150</v>
      </c>
      <c r="E316" s="263" t="s">
        <v>1</v>
      </c>
      <c r="F316" s="264" t="s">
        <v>171</v>
      </c>
      <c r="G316" s="262"/>
      <c r="H316" s="265">
        <v>18.370000000000001</v>
      </c>
      <c r="I316" s="266"/>
      <c r="J316" s="262"/>
      <c r="K316" s="262"/>
      <c r="L316" s="267"/>
      <c r="M316" s="268"/>
      <c r="N316" s="269"/>
      <c r="O316" s="269"/>
      <c r="P316" s="269"/>
      <c r="Q316" s="269"/>
      <c r="R316" s="269"/>
      <c r="S316" s="269"/>
      <c r="T316" s="270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71" t="s">
        <v>150</v>
      </c>
      <c r="AU316" s="271" t="s">
        <v>87</v>
      </c>
      <c r="AV316" s="15" t="s">
        <v>158</v>
      </c>
      <c r="AW316" s="15" t="s">
        <v>32</v>
      </c>
      <c r="AX316" s="15" t="s">
        <v>77</v>
      </c>
      <c r="AY316" s="271" t="s">
        <v>140</v>
      </c>
    </row>
    <row r="317" s="14" customFormat="1">
      <c r="A317" s="14"/>
      <c r="B317" s="251"/>
      <c r="C317" s="252"/>
      <c r="D317" s="241" t="s">
        <v>150</v>
      </c>
      <c r="E317" s="253" t="s">
        <v>1</v>
      </c>
      <c r="F317" s="254" t="s">
        <v>174</v>
      </c>
      <c r="G317" s="252"/>
      <c r="H317" s="253" t="s">
        <v>1</v>
      </c>
      <c r="I317" s="255"/>
      <c r="J317" s="252"/>
      <c r="K317" s="252"/>
      <c r="L317" s="256"/>
      <c r="M317" s="257"/>
      <c r="N317" s="258"/>
      <c r="O317" s="258"/>
      <c r="P317" s="258"/>
      <c r="Q317" s="258"/>
      <c r="R317" s="258"/>
      <c r="S317" s="258"/>
      <c r="T317" s="259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0" t="s">
        <v>150</v>
      </c>
      <c r="AU317" s="260" t="s">
        <v>87</v>
      </c>
      <c r="AV317" s="14" t="s">
        <v>85</v>
      </c>
      <c r="AW317" s="14" t="s">
        <v>32</v>
      </c>
      <c r="AX317" s="14" t="s">
        <v>77</v>
      </c>
      <c r="AY317" s="260" t="s">
        <v>140</v>
      </c>
    </row>
    <row r="318" s="13" customFormat="1">
      <c r="A318" s="13"/>
      <c r="B318" s="239"/>
      <c r="C318" s="240"/>
      <c r="D318" s="241" t="s">
        <v>150</v>
      </c>
      <c r="E318" s="242" t="s">
        <v>1</v>
      </c>
      <c r="F318" s="243" t="s">
        <v>378</v>
      </c>
      <c r="G318" s="240"/>
      <c r="H318" s="244">
        <v>18.370000000000001</v>
      </c>
      <c r="I318" s="245"/>
      <c r="J318" s="240"/>
      <c r="K318" s="240"/>
      <c r="L318" s="246"/>
      <c r="M318" s="247"/>
      <c r="N318" s="248"/>
      <c r="O318" s="248"/>
      <c r="P318" s="248"/>
      <c r="Q318" s="248"/>
      <c r="R318" s="248"/>
      <c r="S318" s="248"/>
      <c r="T318" s="249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0" t="s">
        <v>150</v>
      </c>
      <c r="AU318" s="250" t="s">
        <v>87</v>
      </c>
      <c r="AV318" s="13" t="s">
        <v>87</v>
      </c>
      <c r="AW318" s="13" t="s">
        <v>32</v>
      </c>
      <c r="AX318" s="13" t="s">
        <v>77</v>
      </c>
      <c r="AY318" s="250" t="s">
        <v>140</v>
      </c>
    </row>
    <row r="319" s="15" customFormat="1">
      <c r="A319" s="15"/>
      <c r="B319" s="261"/>
      <c r="C319" s="262"/>
      <c r="D319" s="241" t="s">
        <v>150</v>
      </c>
      <c r="E319" s="263" t="s">
        <v>1</v>
      </c>
      <c r="F319" s="264" t="s">
        <v>171</v>
      </c>
      <c r="G319" s="262"/>
      <c r="H319" s="265">
        <v>18.370000000000001</v>
      </c>
      <c r="I319" s="266"/>
      <c r="J319" s="262"/>
      <c r="K319" s="262"/>
      <c r="L319" s="267"/>
      <c r="M319" s="268"/>
      <c r="N319" s="269"/>
      <c r="O319" s="269"/>
      <c r="P319" s="269"/>
      <c r="Q319" s="269"/>
      <c r="R319" s="269"/>
      <c r="S319" s="269"/>
      <c r="T319" s="270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71" t="s">
        <v>150</v>
      </c>
      <c r="AU319" s="271" t="s">
        <v>87</v>
      </c>
      <c r="AV319" s="15" t="s">
        <v>158</v>
      </c>
      <c r="AW319" s="15" t="s">
        <v>32</v>
      </c>
      <c r="AX319" s="15" t="s">
        <v>77</v>
      </c>
      <c r="AY319" s="271" t="s">
        <v>140</v>
      </c>
    </row>
    <row r="320" s="14" customFormat="1">
      <c r="A320" s="14"/>
      <c r="B320" s="251"/>
      <c r="C320" s="252"/>
      <c r="D320" s="241" t="s">
        <v>150</v>
      </c>
      <c r="E320" s="253" t="s">
        <v>1</v>
      </c>
      <c r="F320" s="254" t="s">
        <v>175</v>
      </c>
      <c r="G320" s="252"/>
      <c r="H320" s="253" t="s">
        <v>1</v>
      </c>
      <c r="I320" s="255"/>
      <c r="J320" s="252"/>
      <c r="K320" s="252"/>
      <c r="L320" s="256"/>
      <c r="M320" s="257"/>
      <c r="N320" s="258"/>
      <c r="O320" s="258"/>
      <c r="P320" s="258"/>
      <c r="Q320" s="258"/>
      <c r="R320" s="258"/>
      <c r="S320" s="258"/>
      <c r="T320" s="25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0" t="s">
        <v>150</v>
      </c>
      <c r="AU320" s="260" t="s">
        <v>87</v>
      </c>
      <c r="AV320" s="14" t="s">
        <v>85</v>
      </c>
      <c r="AW320" s="14" t="s">
        <v>32</v>
      </c>
      <c r="AX320" s="14" t="s">
        <v>77</v>
      </c>
      <c r="AY320" s="260" t="s">
        <v>140</v>
      </c>
    </row>
    <row r="321" s="13" customFormat="1">
      <c r="A321" s="13"/>
      <c r="B321" s="239"/>
      <c r="C321" s="240"/>
      <c r="D321" s="241" t="s">
        <v>150</v>
      </c>
      <c r="E321" s="242" t="s">
        <v>1</v>
      </c>
      <c r="F321" s="243" t="s">
        <v>378</v>
      </c>
      <c r="G321" s="240"/>
      <c r="H321" s="244">
        <v>18.370000000000001</v>
      </c>
      <c r="I321" s="245"/>
      <c r="J321" s="240"/>
      <c r="K321" s="240"/>
      <c r="L321" s="246"/>
      <c r="M321" s="247"/>
      <c r="N321" s="248"/>
      <c r="O321" s="248"/>
      <c r="P321" s="248"/>
      <c r="Q321" s="248"/>
      <c r="R321" s="248"/>
      <c r="S321" s="248"/>
      <c r="T321" s="249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0" t="s">
        <v>150</v>
      </c>
      <c r="AU321" s="250" t="s">
        <v>87</v>
      </c>
      <c r="AV321" s="13" t="s">
        <v>87</v>
      </c>
      <c r="AW321" s="13" t="s">
        <v>32</v>
      </c>
      <c r="AX321" s="13" t="s">
        <v>77</v>
      </c>
      <c r="AY321" s="250" t="s">
        <v>140</v>
      </c>
    </row>
    <row r="322" s="15" customFormat="1">
      <c r="A322" s="15"/>
      <c r="B322" s="261"/>
      <c r="C322" s="262"/>
      <c r="D322" s="241" t="s">
        <v>150</v>
      </c>
      <c r="E322" s="263" t="s">
        <v>1</v>
      </c>
      <c r="F322" s="264" t="s">
        <v>171</v>
      </c>
      <c r="G322" s="262"/>
      <c r="H322" s="265">
        <v>18.370000000000001</v>
      </c>
      <c r="I322" s="266"/>
      <c r="J322" s="262"/>
      <c r="K322" s="262"/>
      <c r="L322" s="267"/>
      <c r="M322" s="268"/>
      <c r="N322" s="269"/>
      <c r="O322" s="269"/>
      <c r="P322" s="269"/>
      <c r="Q322" s="269"/>
      <c r="R322" s="269"/>
      <c r="S322" s="269"/>
      <c r="T322" s="270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71" t="s">
        <v>150</v>
      </c>
      <c r="AU322" s="271" t="s">
        <v>87</v>
      </c>
      <c r="AV322" s="15" t="s">
        <v>158</v>
      </c>
      <c r="AW322" s="15" t="s">
        <v>32</v>
      </c>
      <c r="AX322" s="15" t="s">
        <v>77</v>
      </c>
      <c r="AY322" s="271" t="s">
        <v>140</v>
      </c>
    </row>
    <row r="323" s="16" customFormat="1">
      <c r="A323" s="16"/>
      <c r="B323" s="272"/>
      <c r="C323" s="273"/>
      <c r="D323" s="241" t="s">
        <v>150</v>
      </c>
      <c r="E323" s="274" t="s">
        <v>1</v>
      </c>
      <c r="F323" s="275" t="s">
        <v>176</v>
      </c>
      <c r="G323" s="273"/>
      <c r="H323" s="276">
        <v>55.109999999999999</v>
      </c>
      <c r="I323" s="277"/>
      <c r="J323" s="273"/>
      <c r="K323" s="273"/>
      <c r="L323" s="278"/>
      <c r="M323" s="279"/>
      <c r="N323" s="280"/>
      <c r="O323" s="280"/>
      <c r="P323" s="280"/>
      <c r="Q323" s="280"/>
      <c r="R323" s="280"/>
      <c r="S323" s="280"/>
      <c r="T323" s="281"/>
      <c r="U323" s="16"/>
      <c r="V323" s="16"/>
      <c r="W323" s="16"/>
      <c r="X323" s="16"/>
      <c r="Y323" s="16"/>
      <c r="Z323" s="16"/>
      <c r="AA323" s="16"/>
      <c r="AB323" s="16"/>
      <c r="AC323" s="16"/>
      <c r="AD323" s="16"/>
      <c r="AE323" s="16"/>
      <c r="AT323" s="282" t="s">
        <v>150</v>
      </c>
      <c r="AU323" s="282" t="s">
        <v>87</v>
      </c>
      <c r="AV323" s="16" t="s">
        <v>146</v>
      </c>
      <c r="AW323" s="16" t="s">
        <v>32</v>
      </c>
      <c r="AX323" s="16" t="s">
        <v>85</v>
      </c>
      <c r="AY323" s="282" t="s">
        <v>140</v>
      </c>
    </row>
    <row r="324" s="14" customFormat="1">
      <c r="A324" s="14"/>
      <c r="B324" s="251"/>
      <c r="C324" s="252"/>
      <c r="D324" s="241" t="s">
        <v>150</v>
      </c>
      <c r="E324" s="253" t="s">
        <v>1</v>
      </c>
      <c r="F324" s="254" t="s">
        <v>157</v>
      </c>
      <c r="G324" s="252"/>
      <c r="H324" s="253" t="s">
        <v>1</v>
      </c>
      <c r="I324" s="255"/>
      <c r="J324" s="252"/>
      <c r="K324" s="252"/>
      <c r="L324" s="256"/>
      <c r="M324" s="257"/>
      <c r="N324" s="258"/>
      <c r="O324" s="258"/>
      <c r="P324" s="258"/>
      <c r="Q324" s="258"/>
      <c r="R324" s="258"/>
      <c r="S324" s="258"/>
      <c r="T324" s="259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60" t="s">
        <v>150</v>
      </c>
      <c r="AU324" s="260" t="s">
        <v>87</v>
      </c>
      <c r="AV324" s="14" t="s">
        <v>85</v>
      </c>
      <c r="AW324" s="14" t="s">
        <v>32</v>
      </c>
      <c r="AX324" s="14" t="s">
        <v>77</v>
      </c>
      <c r="AY324" s="260" t="s">
        <v>140</v>
      </c>
    </row>
    <row r="325" s="2" customFormat="1" ht="33" customHeight="1">
      <c r="A325" s="39"/>
      <c r="B325" s="40"/>
      <c r="C325" s="220" t="s">
        <v>379</v>
      </c>
      <c r="D325" s="220" t="s">
        <v>142</v>
      </c>
      <c r="E325" s="221" t="s">
        <v>380</v>
      </c>
      <c r="F325" s="222" t="s">
        <v>381</v>
      </c>
      <c r="G325" s="223" t="s">
        <v>341</v>
      </c>
      <c r="H325" s="224">
        <v>42</v>
      </c>
      <c r="I325" s="225"/>
      <c r="J325" s="226">
        <f>ROUND(I325*H325,2)</f>
        <v>0</v>
      </c>
      <c r="K325" s="227"/>
      <c r="L325" s="45"/>
      <c r="M325" s="228" t="s">
        <v>1</v>
      </c>
      <c r="N325" s="229" t="s">
        <v>42</v>
      </c>
      <c r="O325" s="92"/>
      <c r="P325" s="230">
        <f>O325*H325</f>
        <v>0</v>
      </c>
      <c r="Q325" s="230">
        <v>0</v>
      </c>
      <c r="R325" s="230">
        <f>Q325*H325</f>
        <v>0</v>
      </c>
      <c r="S325" s="230">
        <v>0</v>
      </c>
      <c r="T325" s="231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2" t="s">
        <v>146</v>
      </c>
      <c r="AT325" s="232" t="s">
        <v>142</v>
      </c>
      <c r="AU325" s="232" t="s">
        <v>87</v>
      </c>
      <c r="AY325" s="18" t="s">
        <v>140</v>
      </c>
      <c r="BE325" s="233">
        <f>IF(N325="základní",J325,0)</f>
        <v>0</v>
      </c>
      <c r="BF325" s="233">
        <f>IF(N325="snížená",J325,0)</f>
        <v>0</v>
      </c>
      <c r="BG325" s="233">
        <f>IF(N325="zákl. přenesená",J325,0)</f>
        <v>0</v>
      </c>
      <c r="BH325" s="233">
        <f>IF(N325="sníž. přenesená",J325,0)</f>
        <v>0</v>
      </c>
      <c r="BI325" s="233">
        <f>IF(N325="nulová",J325,0)</f>
        <v>0</v>
      </c>
      <c r="BJ325" s="18" t="s">
        <v>85</v>
      </c>
      <c r="BK325" s="233">
        <f>ROUND(I325*H325,2)</f>
        <v>0</v>
      </c>
      <c r="BL325" s="18" t="s">
        <v>146</v>
      </c>
      <c r="BM325" s="232" t="s">
        <v>382</v>
      </c>
    </row>
    <row r="326" s="2" customFormat="1">
      <c r="A326" s="39"/>
      <c r="B326" s="40"/>
      <c r="C326" s="41"/>
      <c r="D326" s="234" t="s">
        <v>148</v>
      </c>
      <c r="E326" s="41"/>
      <c r="F326" s="235" t="s">
        <v>383</v>
      </c>
      <c r="G326" s="41"/>
      <c r="H326" s="41"/>
      <c r="I326" s="236"/>
      <c r="J326" s="41"/>
      <c r="K326" s="41"/>
      <c r="L326" s="45"/>
      <c r="M326" s="237"/>
      <c r="N326" s="238"/>
      <c r="O326" s="92"/>
      <c r="P326" s="92"/>
      <c r="Q326" s="92"/>
      <c r="R326" s="92"/>
      <c r="S326" s="92"/>
      <c r="T326" s="93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148</v>
      </c>
      <c r="AU326" s="18" t="s">
        <v>87</v>
      </c>
    </row>
    <row r="327" s="14" customFormat="1">
      <c r="A327" s="14"/>
      <c r="B327" s="251"/>
      <c r="C327" s="252"/>
      <c r="D327" s="241" t="s">
        <v>150</v>
      </c>
      <c r="E327" s="253" t="s">
        <v>1</v>
      </c>
      <c r="F327" s="254" t="s">
        <v>172</v>
      </c>
      <c r="G327" s="252"/>
      <c r="H327" s="253" t="s">
        <v>1</v>
      </c>
      <c r="I327" s="255"/>
      <c r="J327" s="252"/>
      <c r="K327" s="252"/>
      <c r="L327" s="256"/>
      <c r="M327" s="257"/>
      <c r="N327" s="258"/>
      <c r="O327" s="258"/>
      <c r="P327" s="258"/>
      <c r="Q327" s="258"/>
      <c r="R327" s="258"/>
      <c r="S327" s="258"/>
      <c r="T327" s="259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60" t="s">
        <v>150</v>
      </c>
      <c r="AU327" s="260" t="s">
        <v>87</v>
      </c>
      <c r="AV327" s="14" t="s">
        <v>85</v>
      </c>
      <c r="AW327" s="14" t="s">
        <v>32</v>
      </c>
      <c r="AX327" s="14" t="s">
        <v>77</v>
      </c>
      <c r="AY327" s="260" t="s">
        <v>140</v>
      </c>
    </row>
    <row r="328" s="13" customFormat="1">
      <c r="A328" s="13"/>
      <c r="B328" s="239"/>
      <c r="C328" s="240"/>
      <c r="D328" s="241" t="s">
        <v>150</v>
      </c>
      <c r="E328" s="242" t="s">
        <v>1</v>
      </c>
      <c r="F328" s="243" t="s">
        <v>230</v>
      </c>
      <c r="G328" s="240"/>
      <c r="H328" s="244">
        <v>14</v>
      </c>
      <c r="I328" s="245"/>
      <c r="J328" s="240"/>
      <c r="K328" s="240"/>
      <c r="L328" s="246"/>
      <c r="M328" s="247"/>
      <c r="N328" s="248"/>
      <c r="O328" s="248"/>
      <c r="P328" s="248"/>
      <c r="Q328" s="248"/>
      <c r="R328" s="248"/>
      <c r="S328" s="248"/>
      <c r="T328" s="249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0" t="s">
        <v>150</v>
      </c>
      <c r="AU328" s="250" t="s">
        <v>87</v>
      </c>
      <c r="AV328" s="13" t="s">
        <v>87</v>
      </c>
      <c r="AW328" s="13" t="s">
        <v>32</v>
      </c>
      <c r="AX328" s="13" t="s">
        <v>77</v>
      </c>
      <c r="AY328" s="250" t="s">
        <v>140</v>
      </c>
    </row>
    <row r="329" s="15" customFormat="1">
      <c r="A329" s="15"/>
      <c r="B329" s="261"/>
      <c r="C329" s="262"/>
      <c r="D329" s="241" t="s">
        <v>150</v>
      </c>
      <c r="E329" s="263" t="s">
        <v>1</v>
      </c>
      <c r="F329" s="264" t="s">
        <v>171</v>
      </c>
      <c r="G329" s="262"/>
      <c r="H329" s="265">
        <v>14</v>
      </c>
      <c r="I329" s="266"/>
      <c r="J329" s="262"/>
      <c r="K329" s="262"/>
      <c r="L329" s="267"/>
      <c r="M329" s="268"/>
      <c r="N329" s="269"/>
      <c r="O329" s="269"/>
      <c r="P329" s="269"/>
      <c r="Q329" s="269"/>
      <c r="R329" s="269"/>
      <c r="S329" s="269"/>
      <c r="T329" s="270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71" t="s">
        <v>150</v>
      </c>
      <c r="AU329" s="271" t="s">
        <v>87</v>
      </c>
      <c r="AV329" s="15" t="s">
        <v>158</v>
      </c>
      <c r="AW329" s="15" t="s">
        <v>32</v>
      </c>
      <c r="AX329" s="15" t="s">
        <v>77</v>
      </c>
      <c r="AY329" s="271" t="s">
        <v>140</v>
      </c>
    </row>
    <row r="330" s="14" customFormat="1">
      <c r="A330" s="14"/>
      <c r="B330" s="251"/>
      <c r="C330" s="252"/>
      <c r="D330" s="241" t="s">
        <v>150</v>
      </c>
      <c r="E330" s="253" t="s">
        <v>1</v>
      </c>
      <c r="F330" s="254" t="s">
        <v>174</v>
      </c>
      <c r="G330" s="252"/>
      <c r="H330" s="253" t="s">
        <v>1</v>
      </c>
      <c r="I330" s="255"/>
      <c r="J330" s="252"/>
      <c r="K330" s="252"/>
      <c r="L330" s="256"/>
      <c r="M330" s="257"/>
      <c r="N330" s="258"/>
      <c r="O330" s="258"/>
      <c r="P330" s="258"/>
      <c r="Q330" s="258"/>
      <c r="R330" s="258"/>
      <c r="S330" s="258"/>
      <c r="T330" s="259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60" t="s">
        <v>150</v>
      </c>
      <c r="AU330" s="260" t="s">
        <v>87</v>
      </c>
      <c r="AV330" s="14" t="s">
        <v>85</v>
      </c>
      <c r="AW330" s="14" t="s">
        <v>32</v>
      </c>
      <c r="AX330" s="14" t="s">
        <v>77</v>
      </c>
      <c r="AY330" s="260" t="s">
        <v>140</v>
      </c>
    </row>
    <row r="331" s="13" customFormat="1">
      <c r="A331" s="13"/>
      <c r="B331" s="239"/>
      <c r="C331" s="240"/>
      <c r="D331" s="241" t="s">
        <v>150</v>
      </c>
      <c r="E331" s="242" t="s">
        <v>1</v>
      </c>
      <c r="F331" s="243" t="s">
        <v>230</v>
      </c>
      <c r="G331" s="240"/>
      <c r="H331" s="244">
        <v>14</v>
      </c>
      <c r="I331" s="245"/>
      <c r="J331" s="240"/>
      <c r="K331" s="240"/>
      <c r="L331" s="246"/>
      <c r="M331" s="247"/>
      <c r="N331" s="248"/>
      <c r="O331" s="248"/>
      <c r="P331" s="248"/>
      <c r="Q331" s="248"/>
      <c r="R331" s="248"/>
      <c r="S331" s="248"/>
      <c r="T331" s="249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0" t="s">
        <v>150</v>
      </c>
      <c r="AU331" s="250" t="s">
        <v>87</v>
      </c>
      <c r="AV331" s="13" t="s">
        <v>87</v>
      </c>
      <c r="AW331" s="13" t="s">
        <v>32</v>
      </c>
      <c r="AX331" s="13" t="s">
        <v>77</v>
      </c>
      <c r="AY331" s="250" t="s">
        <v>140</v>
      </c>
    </row>
    <row r="332" s="15" customFormat="1">
      <c r="A332" s="15"/>
      <c r="B332" s="261"/>
      <c r="C332" s="262"/>
      <c r="D332" s="241" t="s">
        <v>150</v>
      </c>
      <c r="E332" s="263" t="s">
        <v>1</v>
      </c>
      <c r="F332" s="264" t="s">
        <v>171</v>
      </c>
      <c r="G332" s="262"/>
      <c r="H332" s="265">
        <v>14</v>
      </c>
      <c r="I332" s="266"/>
      <c r="J332" s="262"/>
      <c r="K332" s="262"/>
      <c r="L332" s="267"/>
      <c r="M332" s="268"/>
      <c r="N332" s="269"/>
      <c r="O332" s="269"/>
      <c r="P332" s="269"/>
      <c r="Q332" s="269"/>
      <c r="R332" s="269"/>
      <c r="S332" s="269"/>
      <c r="T332" s="270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71" t="s">
        <v>150</v>
      </c>
      <c r="AU332" s="271" t="s">
        <v>87</v>
      </c>
      <c r="AV332" s="15" t="s">
        <v>158</v>
      </c>
      <c r="AW332" s="15" t="s">
        <v>32</v>
      </c>
      <c r="AX332" s="15" t="s">
        <v>77</v>
      </c>
      <c r="AY332" s="271" t="s">
        <v>140</v>
      </c>
    </row>
    <row r="333" s="14" customFormat="1">
      <c r="A333" s="14"/>
      <c r="B333" s="251"/>
      <c r="C333" s="252"/>
      <c r="D333" s="241" t="s">
        <v>150</v>
      </c>
      <c r="E333" s="253" t="s">
        <v>1</v>
      </c>
      <c r="F333" s="254" t="s">
        <v>175</v>
      </c>
      <c r="G333" s="252"/>
      <c r="H333" s="253" t="s">
        <v>1</v>
      </c>
      <c r="I333" s="255"/>
      <c r="J333" s="252"/>
      <c r="K333" s="252"/>
      <c r="L333" s="256"/>
      <c r="M333" s="257"/>
      <c r="N333" s="258"/>
      <c r="O333" s="258"/>
      <c r="P333" s="258"/>
      <c r="Q333" s="258"/>
      <c r="R333" s="258"/>
      <c r="S333" s="258"/>
      <c r="T333" s="259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60" t="s">
        <v>150</v>
      </c>
      <c r="AU333" s="260" t="s">
        <v>87</v>
      </c>
      <c r="AV333" s="14" t="s">
        <v>85</v>
      </c>
      <c r="AW333" s="14" t="s">
        <v>32</v>
      </c>
      <c r="AX333" s="14" t="s">
        <v>77</v>
      </c>
      <c r="AY333" s="260" t="s">
        <v>140</v>
      </c>
    </row>
    <row r="334" s="13" customFormat="1">
      <c r="A334" s="13"/>
      <c r="B334" s="239"/>
      <c r="C334" s="240"/>
      <c r="D334" s="241" t="s">
        <v>150</v>
      </c>
      <c r="E334" s="242" t="s">
        <v>1</v>
      </c>
      <c r="F334" s="243" t="s">
        <v>230</v>
      </c>
      <c r="G334" s="240"/>
      <c r="H334" s="244">
        <v>14</v>
      </c>
      <c r="I334" s="245"/>
      <c r="J334" s="240"/>
      <c r="K334" s="240"/>
      <c r="L334" s="246"/>
      <c r="M334" s="247"/>
      <c r="N334" s="248"/>
      <c r="O334" s="248"/>
      <c r="P334" s="248"/>
      <c r="Q334" s="248"/>
      <c r="R334" s="248"/>
      <c r="S334" s="248"/>
      <c r="T334" s="249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50" t="s">
        <v>150</v>
      </c>
      <c r="AU334" s="250" t="s">
        <v>87</v>
      </c>
      <c r="AV334" s="13" t="s">
        <v>87</v>
      </c>
      <c r="AW334" s="13" t="s">
        <v>32</v>
      </c>
      <c r="AX334" s="13" t="s">
        <v>77</v>
      </c>
      <c r="AY334" s="250" t="s">
        <v>140</v>
      </c>
    </row>
    <row r="335" s="15" customFormat="1">
      <c r="A335" s="15"/>
      <c r="B335" s="261"/>
      <c r="C335" s="262"/>
      <c r="D335" s="241" t="s">
        <v>150</v>
      </c>
      <c r="E335" s="263" t="s">
        <v>1</v>
      </c>
      <c r="F335" s="264" t="s">
        <v>171</v>
      </c>
      <c r="G335" s="262"/>
      <c r="H335" s="265">
        <v>14</v>
      </c>
      <c r="I335" s="266"/>
      <c r="J335" s="262"/>
      <c r="K335" s="262"/>
      <c r="L335" s="267"/>
      <c r="M335" s="268"/>
      <c r="N335" s="269"/>
      <c r="O335" s="269"/>
      <c r="P335" s="269"/>
      <c r="Q335" s="269"/>
      <c r="R335" s="269"/>
      <c r="S335" s="269"/>
      <c r="T335" s="270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71" t="s">
        <v>150</v>
      </c>
      <c r="AU335" s="271" t="s">
        <v>87</v>
      </c>
      <c r="AV335" s="15" t="s">
        <v>158</v>
      </c>
      <c r="AW335" s="15" t="s">
        <v>32</v>
      </c>
      <c r="AX335" s="15" t="s">
        <v>77</v>
      </c>
      <c r="AY335" s="271" t="s">
        <v>140</v>
      </c>
    </row>
    <row r="336" s="16" customFormat="1">
      <c r="A336" s="16"/>
      <c r="B336" s="272"/>
      <c r="C336" s="273"/>
      <c r="D336" s="241" t="s">
        <v>150</v>
      </c>
      <c r="E336" s="274" t="s">
        <v>1</v>
      </c>
      <c r="F336" s="275" t="s">
        <v>176</v>
      </c>
      <c r="G336" s="273"/>
      <c r="H336" s="276">
        <v>42</v>
      </c>
      <c r="I336" s="277"/>
      <c r="J336" s="273"/>
      <c r="K336" s="273"/>
      <c r="L336" s="278"/>
      <c r="M336" s="279"/>
      <c r="N336" s="280"/>
      <c r="O336" s="280"/>
      <c r="P336" s="280"/>
      <c r="Q336" s="280"/>
      <c r="R336" s="280"/>
      <c r="S336" s="280"/>
      <c r="T336" s="281"/>
      <c r="U336" s="16"/>
      <c r="V336" s="16"/>
      <c r="W336" s="16"/>
      <c r="X336" s="16"/>
      <c r="Y336" s="16"/>
      <c r="Z336" s="16"/>
      <c r="AA336" s="16"/>
      <c r="AB336" s="16"/>
      <c r="AC336" s="16"/>
      <c r="AD336" s="16"/>
      <c r="AE336" s="16"/>
      <c r="AT336" s="282" t="s">
        <v>150</v>
      </c>
      <c r="AU336" s="282" t="s">
        <v>87</v>
      </c>
      <c r="AV336" s="16" t="s">
        <v>146</v>
      </c>
      <c r="AW336" s="16" t="s">
        <v>32</v>
      </c>
      <c r="AX336" s="16" t="s">
        <v>85</v>
      </c>
      <c r="AY336" s="282" t="s">
        <v>140</v>
      </c>
    </row>
    <row r="337" s="14" customFormat="1">
      <c r="A337" s="14"/>
      <c r="B337" s="251"/>
      <c r="C337" s="252"/>
      <c r="D337" s="241" t="s">
        <v>150</v>
      </c>
      <c r="E337" s="253" t="s">
        <v>1</v>
      </c>
      <c r="F337" s="254" t="s">
        <v>157</v>
      </c>
      <c r="G337" s="252"/>
      <c r="H337" s="253" t="s">
        <v>1</v>
      </c>
      <c r="I337" s="255"/>
      <c r="J337" s="252"/>
      <c r="K337" s="252"/>
      <c r="L337" s="256"/>
      <c r="M337" s="257"/>
      <c r="N337" s="258"/>
      <c r="O337" s="258"/>
      <c r="P337" s="258"/>
      <c r="Q337" s="258"/>
      <c r="R337" s="258"/>
      <c r="S337" s="258"/>
      <c r="T337" s="259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0" t="s">
        <v>150</v>
      </c>
      <c r="AU337" s="260" t="s">
        <v>87</v>
      </c>
      <c r="AV337" s="14" t="s">
        <v>85</v>
      </c>
      <c r="AW337" s="14" t="s">
        <v>32</v>
      </c>
      <c r="AX337" s="14" t="s">
        <v>77</v>
      </c>
      <c r="AY337" s="260" t="s">
        <v>140</v>
      </c>
    </row>
    <row r="338" s="2" customFormat="1" ht="24.15" customHeight="1">
      <c r="A338" s="39"/>
      <c r="B338" s="40"/>
      <c r="C338" s="283" t="s">
        <v>384</v>
      </c>
      <c r="D338" s="283" t="s">
        <v>196</v>
      </c>
      <c r="E338" s="284" t="s">
        <v>385</v>
      </c>
      <c r="F338" s="285" t="s">
        <v>386</v>
      </c>
      <c r="G338" s="286" t="s">
        <v>341</v>
      </c>
      <c r="H338" s="287">
        <v>42.630000000000003</v>
      </c>
      <c r="I338" s="288"/>
      <c r="J338" s="289">
        <f>ROUND(I338*H338,2)</f>
        <v>0</v>
      </c>
      <c r="K338" s="290"/>
      <c r="L338" s="291"/>
      <c r="M338" s="292" t="s">
        <v>1</v>
      </c>
      <c r="N338" s="293" t="s">
        <v>42</v>
      </c>
      <c r="O338" s="92"/>
      <c r="P338" s="230">
        <f>O338*H338</f>
        <v>0</v>
      </c>
      <c r="Q338" s="230">
        <v>0.02383</v>
      </c>
      <c r="R338" s="230">
        <f>Q338*H338</f>
        <v>1.0158729000000002</v>
      </c>
      <c r="S338" s="230">
        <v>0</v>
      </c>
      <c r="T338" s="231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2" t="s">
        <v>195</v>
      </c>
      <c r="AT338" s="232" t="s">
        <v>196</v>
      </c>
      <c r="AU338" s="232" t="s">
        <v>87</v>
      </c>
      <c r="AY338" s="18" t="s">
        <v>140</v>
      </c>
      <c r="BE338" s="233">
        <f>IF(N338="základní",J338,0)</f>
        <v>0</v>
      </c>
      <c r="BF338" s="233">
        <f>IF(N338="snížená",J338,0)</f>
        <v>0</v>
      </c>
      <c r="BG338" s="233">
        <f>IF(N338="zákl. přenesená",J338,0)</f>
        <v>0</v>
      </c>
      <c r="BH338" s="233">
        <f>IF(N338="sníž. přenesená",J338,0)</f>
        <v>0</v>
      </c>
      <c r="BI338" s="233">
        <f>IF(N338="nulová",J338,0)</f>
        <v>0</v>
      </c>
      <c r="BJ338" s="18" t="s">
        <v>85</v>
      </c>
      <c r="BK338" s="233">
        <f>ROUND(I338*H338,2)</f>
        <v>0</v>
      </c>
      <c r="BL338" s="18" t="s">
        <v>146</v>
      </c>
      <c r="BM338" s="232" t="s">
        <v>387</v>
      </c>
    </row>
    <row r="339" s="13" customFormat="1">
      <c r="A339" s="13"/>
      <c r="B339" s="239"/>
      <c r="C339" s="240"/>
      <c r="D339" s="241" t="s">
        <v>150</v>
      </c>
      <c r="E339" s="240"/>
      <c r="F339" s="243" t="s">
        <v>388</v>
      </c>
      <c r="G339" s="240"/>
      <c r="H339" s="244">
        <v>42.630000000000003</v>
      </c>
      <c r="I339" s="245"/>
      <c r="J339" s="240"/>
      <c r="K339" s="240"/>
      <c r="L339" s="246"/>
      <c r="M339" s="247"/>
      <c r="N339" s="248"/>
      <c r="O339" s="248"/>
      <c r="P339" s="248"/>
      <c r="Q339" s="248"/>
      <c r="R339" s="248"/>
      <c r="S339" s="248"/>
      <c r="T339" s="249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0" t="s">
        <v>150</v>
      </c>
      <c r="AU339" s="250" t="s">
        <v>87</v>
      </c>
      <c r="AV339" s="13" t="s">
        <v>87</v>
      </c>
      <c r="AW339" s="13" t="s">
        <v>4</v>
      </c>
      <c r="AX339" s="13" t="s">
        <v>85</v>
      </c>
      <c r="AY339" s="250" t="s">
        <v>140</v>
      </c>
    </row>
    <row r="340" s="2" customFormat="1" ht="24.15" customHeight="1">
      <c r="A340" s="39"/>
      <c r="B340" s="40"/>
      <c r="C340" s="220" t="s">
        <v>389</v>
      </c>
      <c r="D340" s="220" t="s">
        <v>142</v>
      </c>
      <c r="E340" s="221" t="s">
        <v>390</v>
      </c>
      <c r="F340" s="222" t="s">
        <v>391</v>
      </c>
      <c r="G340" s="223" t="s">
        <v>145</v>
      </c>
      <c r="H340" s="224">
        <v>2175.0100000000002</v>
      </c>
      <c r="I340" s="225"/>
      <c r="J340" s="226">
        <f>ROUND(I340*H340,2)</f>
        <v>0</v>
      </c>
      <c r="K340" s="227"/>
      <c r="L340" s="45"/>
      <c r="M340" s="228" t="s">
        <v>1</v>
      </c>
      <c r="N340" s="229" t="s">
        <v>42</v>
      </c>
      <c r="O340" s="92"/>
      <c r="P340" s="230">
        <f>O340*H340</f>
        <v>0</v>
      </c>
      <c r="Q340" s="230">
        <v>0.00046999999999999999</v>
      </c>
      <c r="R340" s="230">
        <f>Q340*H340</f>
        <v>1.0222547000000002</v>
      </c>
      <c r="S340" s="230">
        <v>0</v>
      </c>
      <c r="T340" s="231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2" t="s">
        <v>146</v>
      </c>
      <c r="AT340" s="232" t="s">
        <v>142</v>
      </c>
      <c r="AU340" s="232" t="s">
        <v>87</v>
      </c>
      <c r="AY340" s="18" t="s">
        <v>140</v>
      </c>
      <c r="BE340" s="233">
        <f>IF(N340="základní",J340,0)</f>
        <v>0</v>
      </c>
      <c r="BF340" s="233">
        <f>IF(N340="snížená",J340,0)</f>
        <v>0</v>
      </c>
      <c r="BG340" s="233">
        <f>IF(N340="zákl. přenesená",J340,0)</f>
        <v>0</v>
      </c>
      <c r="BH340" s="233">
        <f>IF(N340="sníž. přenesená",J340,0)</f>
        <v>0</v>
      </c>
      <c r="BI340" s="233">
        <f>IF(N340="nulová",J340,0)</f>
        <v>0</v>
      </c>
      <c r="BJ340" s="18" t="s">
        <v>85</v>
      </c>
      <c r="BK340" s="233">
        <f>ROUND(I340*H340,2)</f>
        <v>0</v>
      </c>
      <c r="BL340" s="18" t="s">
        <v>146</v>
      </c>
      <c r="BM340" s="232" t="s">
        <v>392</v>
      </c>
    </row>
    <row r="341" s="2" customFormat="1">
      <c r="A341" s="39"/>
      <c r="B341" s="40"/>
      <c r="C341" s="41"/>
      <c r="D341" s="234" t="s">
        <v>148</v>
      </c>
      <c r="E341" s="41"/>
      <c r="F341" s="235" t="s">
        <v>393</v>
      </c>
      <c r="G341" s="41"/>
      <c r="H341" s="41"/>
      <c r="I341" s="236"/>
      <c r="J341" s="41"/>
      <c r="K341" s="41"/>
      <c r="L341" s="45"/>
      <c r="M341" s="237"/>
      <c r="N341" s="238"/>
      <c r="O341" s="92"/>
      <c r="P341" s="92"/>
      <c r="Q341" s="92"/>
      <c r="R341" s="92"/>
      <c r="S341" s="92"/>
      <c r="T341" s="93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148</v>
      </c>
      <c r="AU341" s="18" t="s">
        <v>87</v>
      </c>
    </row>
    <row r="342" s="14" customFormat="1">
      <c r="A342" s="14"/>
      <c r="B342" s="251"/>
      <c r="C342" s="252"/>
      <c r="D342" s="241" t="s">
        <v>150</v>
      </c>
      <c r="E342" s="253" t="s">
        <v>1</v>
      </c>
      <c r="F342" s="254" t="s">
        <v>169</v>
      </c>
      <c r="G342" s="252"/>
      <c r="H342" s="253" t="s">
        <v>1</v>
      </c>
      <c r="I342" s="255"/>
      <c r="J342" s="252"/>
      <c r="K342" s="252"/>
      <c r="L342" s="256"/>
      <c r="M342" s="257"/>
      <c r="N342" s="258"/>
      <c r="O342" s="258"/>
      <c r="P342" s="258"/>
      <c r="Q342" s="258"/>
      <c r="R342" s="258"/>
      <c r="S342" s="258"/>
      <c r="T342" s="259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0" t="s">
        <v>150</v>
      </c>
      <c r="AU342" s="260" t="s">
        <v>87</v>
      </c>
      <c r="AV342" s="14" t="s">
        <v>85</v>
      </c>
      <c r="AW342" s="14" t="s">
        <v>32</v>
      </c>
      <c r="AX342" s="14" t="s">
        <v>77</v>
      </c>
      <c r="AY342" s="260" t="s">
        <v>140</v>
      </c>
    </row>
    <row r="343" s="13" customFormat="1">
      <c r="A343" s="13"/>
      <c r="B343" s="239"/>
      <c r="C343" s="240"/>
      <c r="D343" s="241" t="s">
        <v>150</v>
      </c>
      <c r="E343" s="242" t="s">
        <v>1</v>
      </c>
      <c r="F343" s="243" t="s">
        <v>252</v>
      </c>
      <c r="G343" s="240"/>
      <c r="H343" s="244">
        <v>2175.0100000000002</v>
      </c>
      <c r="I343" s="245"/>
      <c r="J343" s="240"/>
      <c r="K343" s="240"/>
      <c r="L343" s="246"/>
      <c r="M343" s="247"/>
      <c r="N343" s="248"/>
      <c r="O343" s="248"/>
      <c r="P343" s="248"/>
      <c r="Q343" s="248"/>
      <c r="R343" s="248"/>
      <c r="S343" s="248"/>
      <c r="T343" s="249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0" t="s">
        <v>150</v>
      </c>
      <c r="AU343" s="250" t="s">
        <v>87</v>
      </c>
      <c r="AV343" s="13" t="s">
        <v>87</v>
      </c>
      <c r="AW343" s="13" t="s">
        <v>32</v>
      </c>
      <c r="AX343" s="13" t="s">
        <v>85</v>
      </c>
      <c r="AY343" s="250" t="s">
        <v>140</v>
      </c>
    </row>
    <row r="344" s="14" customFormat="1">
      <c r="A344" s="14"/>
      <c r="B344" s="251"/>
      <c r="C344" s="252"/>
      <c r="D344" s="241" t="s">
        <v>150</v>
      </c>
      <c r="E344" s="253" t="s">
        <v>1</v>
      </c>
      <c r="F344" s="254" t="s">
        <v>157</v>
      </c>
      <c r="G344" s="252"/>
      <c r="H344" s="253" t="s">
        <v>1</v>
      </c>
      <c r="I344" s="255"/>
      <c r="J344" s="252"/>
      <c r="K344" s="252"/>
      <c r="L344" s="256"/>
      <c r="M344" s="257"/>
      <c r="N344" s="258"/>
      <c r="O344" s="258"/>
      <c r="P344" s="258"/>
      <c r="Q344" s="258"/>
      <c r="R344" s="258"/>
      <c r="S344" s="258"/>
      <c r="T344" s="259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60" t="s">
        <v>150</v>
      </c>
      <c r="AU344" s="260" t="s">
        <v>87</v>
      </c>
      <c r="AV344" s="14" t="s">
        <v>85</v>
      </c>
      <c r="AW344" s="14" t="s">
        <v>32</v>
      </c>
      <c r="AX344" s="14" t="s">
        <v>77</v>
      </c>
      <c r="AY344" s="260" t="s">
        <v>140</v>
      </c>
    </row>
    <row r="345" s="2" customFormat="1" ht="16.5" customHeight="1">
      <c r="A345" s="39"/>
      <c r="B345" s="40"/>
      <c r="C345" s="220" t="s">
        <v>394</v>
      </c>
      <c r="D345" s="220" t="s">
        <v>142</v>
      </c>
      <c r="E345" s="221" t="s">
        <v>395</v>
      </c>
      <c r="F345" s="222" t="s">
        <v>396</v>
      </c>
      <c r="G345" s="223" t="s">
        <v>341</v>
      </c>
      <c r="H345" s="224">
        <v>3.7999999999999998</v>
      </c>
      <c r="I345" s="225"/>
      <c r="J345" s="226">
        <f>ROUND(I345*H345,2)</f>
        <v>0</v>
      </c>
      <c r="K345" s="227"/>
      <c r="L345" s="45"/>
      <c r="M345" s="228" t="s">
        <v>1</v>
      </c>
      <c r="N345" s="229" t="s">
        <v>42</v>
      </c>
      <c r="O345" s="92"/>
      <c r="P345" s="230">
        <f>O345*H345</f>
        <v>0</v>
      </c>
      <c r="Q345" s="230">
        <v>0</v>
      </c>
      <c r="R345" s="230">
        <f>Q345*H345</f>
        <v>0</v>
      </c>
      <c r="S345" s="230">
        <v>0</v>
      </c>
      <c r="T345" s="231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2" t="s">
        <v>146</v>
      </c>
      <c r="AT345" s="232" t="s">
        <v>142</v>
      </c>
      <c r="AU345" s="232" t="s">
        <v>87</v>
      </c>
      <c r="AY345" s="18" t="s">
        <v>140</v>
      </c>
      <c r="BE345" s="233">
        <f>IF(N345="základní",J345,0)</f>
        <v>0</v>
      </c>
      <c r="BF345" s="233">
        <f>IF(N345="snížená",J345,0)</f>
        <v>0</v>
      </c>
      <c r="BG345" s="233">
        <f>IF(N345="zákl. přenesená",J345,0)</f>
        <v>0</v>
      </c>
      <c r="BH345" s="233">
        <f>IF(N345="sníž. přenesená",J345,0)</f>
        <v>0</v>
      </c>
      <c r="BI345" s="233">
        <f>IF(N345="nulová",J345,0)</f>
        <v>0</v>
      </c>
      <c r="BJ345" s="18" t="s">
        <v>85</v>
      </c>
      <c r="BK345" s="233">
        <f>ROUND(I345*H345,2)</f>
        <v>0</v>
      </c>
      <c r="BL345" s="18" t="s">
        <v>146</v>
      </c>
      <c r="BM345" s="232" t="s">
        <v>397</v>
      </c>
    </row>
    <row r="346" s="2" customFormat="1">
      <c r="A346" s="39"/>
      <c r="B346" s="40"/>
      <c r="C346" s="41"/>
      <c r="D346" s="234" t="s">
        <v>148</v>
      </c>
      <c r="E346" s="41"/>
      <c r="F346" s="235" t="s">
        <v>398</v>
      </c>
      <c r="G346" s="41"/>
      <c r="H346" s="41"/>
      <c r="I346" s="236"/>
      <c r="J346" s="41"/>
      <c r="K346" s="41"/>
      <c r="L346" s="45"/>
      <c r="M346" s="237"/>
      <c r="N346" s="238"/>
      <c r="O346" s="92"/>
      <c r="P346" s="92"/>
      <c r="Q346" s="92"/>
      <c r="R346" s="92"/>
      <c r="S346" s="92"/>
      <c r="T346" s="93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148</v>
      </c>
      <c r="AU346" s="18" t="s">
        <v>87</v>
      </c>
    </row>
    <row r="347" s="13" customFormat="1">
      <c r="A347" s="13"/>
      <c r="B347" s="239"/>
      <c r="C347" s="240"/>
      <c r="D347" s="241" t="s">
        <v>150</v>
      </c>
      <c r="E347" s="242" t="s">
        <v>1</v>
      </c>
      <c r="F347" s="243" t="s">
        <v>399</v>
      </c>
      <c r="G347" s="240"/>
      <c r="H347" s="244">
        <v>3.7999999999999998</v>
      </c>
      <c r="I347" s="245"/>
      <c r="J347" s="240"/>
      <c r="K347" s="240"/>
      <c r="L347" s="246"/>
      <c r="M347" s="247"/>
      <c r="N347" s="248"/>
      <c r="O347" s="248"/>
      <c r="P347" s="248"/>
      <c r="Q347" s="248"/>
      <c r="R347" s="248"/>
      <c r="S347" s="248"/>
      <c r="T347" s="249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0" t="s">
        <v>150</v>
      </c>
      <c r="AU347" s="250" t="s">
        <v>87</v>
      </c>
      <c r="AV347" s="13" t="s">
        <v>87</v>
      </c>
      <c r="AW347" s="13" t="s">
        <v>32</v>
      </c>
      <c r="AX347" s="13" t="s">
        <v>85</v>
      </c>
      <c r="AY347" s="250" t="s">
        <v>140</v>
      </c>
    </row>
    <row r="348" s="14" customFormat="1">
      <c r="A348" s="14"/>
      <c r="B348" s="251"/>
      <c r="C348" s="252"/>
      <c r="D348" s="241" t="s">
        <v>150</v>
      </c>
      <c r="E348" s="253" t="s">
        <v>1</v>
      </c>
      <c r="F348" s="254" t="s">
        <v>157</v>
      </c>
      <c r="G348" s="252"/>
      <c r="H348" s="253" t="s">
        <v>1</v>
      </c>
      <c r="I348" s="255"/>
      <c r="J348" s="252"/>
      <c r="K348" s="252"/>
      <c r="L348" s="256"/>
      <c r="M348" s="257"/>
      <c r="N348" s="258"/>
      <c r="O348" s="258"/>
      <c r="P348" s="258"/>
      <c r="Q348" s="258"/>
      <c r="R348" s="258"/>
      <c r="S348" s="258"/>
      <c r="T348" s="259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60" t="s">
        <v>150</v>
      </c>
      <c r="AU348" s="260" t="s">
        <v>87</v>
      </c>
      <c r="AV348" s="14" t="s">
        <v>85</v>
      </c>
      <c r="AW348" s="14" t="s">
        <v>32</v>
      </c>
      <c r="AX348" s="14" t="s">
        <v>77</v>
      </c>
      <c r="AY348" s="260" t="s">
        <v>140</v>
      </c>
    </row>
    <row r="349" s="2" customFormat="1" ht="24.15" customHeight="1">
      <c r="A349" s="39"/>
      <c r="B349" s="40"/>
      <c r="C349" s="220" t="s">
        <v>400</v>
      </c>
      <c r="D349" s="220" t="s">
        <v>142</v>
      </c>
      <c r="E349" s="221" t="s">
        <v>401</v>
      </c>
      <c r="F349" s="222" t="s">
        <v>402</v>
      </c>
      <c r="G349" s="223" t="s">
        <v>341</v>
      </c>
      <c r="H349" s="224">
        <v>3.7999999999999998</v>
      </c>
      <c r="I349" s="225"/>
      <c r="J349" s="226">
        <f>ROUND(I349*H349,2)</f>
        <v>0</v>
      </c>
      <c r="K349" s="227"/>
      <c r="L349" s="45"/>
      <c r="M349" s="228" t="s">
        <v>1</v>
      </c>
      <c r="N349" s="229" t="s">
        <v>42</v>
      </c>
      <c r="O349" s="92"/>
      <c r="P349" s="230">
        <f>O349*H349</f>
        <v>0</v>
      </c>
      <c r="Q349" s="230">
        <v>0.00060999999999999997</v>
      </c>
      <c r="R349" s="230">
        <f>Q349*H349</f>
        <v>0.0023179999999999997</v>
      </c>
      <c r="S349" s="230">
        <v>0</v>
      </c>
      <c r="T349" s="231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2" t="s">
        <v>146</v>
      </c>
      <c r="AT349" s="232" t="s">
        <v>142</v>
      </c>
      <c r="AU349" s="232" t="s">
        <v>87</v>
      </c>
      <c r="AY349" s="18" t="s">
        <v>140</v>
      </c>
      <c r="BE349" s="233">
        <f>IF(N349="základní",J349,0)</f>
        <v>0</v>
      </c>
      <c r="BF349" s="233">
        <f>IF(N349="snížená",J349,0)</f>
        <v>0</v>
      </c>
      <c r="BG349" s="233">
        <f>IF(N349="zákl. přenesená",J349,0)</f>
        <v>0</v>
      </c>
      <c r="BH349" s="233">
        <f>IF(N349="sníž. přenesená",J349,0)</f>
        <v>0</v>
      </c>
      <c r="BI349" s="233">
        <f>IF(N349="nulová",J349,0)</f>
        <v>0</v>
      </c>
      <c r="BJ349" s="18" t="s">
        <v>85</v>
      </c>
      <c r="BK349" s="233">
        <f>ROUND(I349*H349,2)</f>
        <v>0</v>
      </c>
      <c r="BL349" s="18" t="s">
        <v>146</v>
      </c>
      <c r="BM349" s="232" t="s">
        <v>403</v>
      </c>
    </row>
    <row r="350" s="13" customFormat="1">
      <c r="A350" s="13"/>
      <c r="B350" s="239"/>
      <c r="C350" s="240"/>
      <c r="D350" s="241" t="s">
        <v>150</v>
      </c>
      <c r="E350" s="242" t="s">
        <v>1</v>
      </c>
      <c r="F350" s="243" t="s">
        <v>163</v>
      </c>
      <c r="G350" s="240"/>
      <c r="H350" s="244">
        <v>3.7999999999999998</v>
      </c>
      <c r="I350" s="245"/>
      <c r="J350" s="240"/>
      <c r="K350" s="240"/>
      <c r="L350" s="246"/>
      <c r="M350" s="247"/>
      <c r="N350" s="248"/>
      <c r="O350" s="248"/>
      <c r="P350" s="248"/>
      <c r="Q350" s="248"/>
      <c r="R350" s="248"/>
      <c r="S350" s="248"/>
      <c r="T350" s="249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0" t="s">
        <v>150</v>
      </c>
      <c r="AU350" s="250" t="s">
        <v>87</v>
      </c>
      <c r="AV350" s="13" t="s">
        <v>87</v>
      </c>
      <c r="AW350" s="13" t="s">
        <v>32</v>
      </c>
      <c r="AX350" s="13" t="s">
        <v>85</v>
      </c>
      <c r="AY350" s="250" t="s">
        <v>140</v>
      </c>
    </row>
    <row r="351" s="2" customFormat="1" ht="24.15" customHeight="1">
      <c r="A351" s="39"/>
      <c r="B351" s="40"/>
      <c r="C351" s="220" t="s">
        <v>404</v>
      </c>
      <c r="D351" s="220" t="s">
        <v>142</v>
      </c>
      <c r="E351" s="221" t="s">
        <v>405</v>
      </c>
      <c r="F351" s="222" t="s">
        <v>406</v>
      </c>
      <c r="G351" s="223" t="s">
        <v>341</v>
      </c>
      <c r="H351" s="224">
        <v>746.10000000000002</v>
      </c>
      <c r="I351" s="225"/>
      <c r="J351" s="226">
        <f>ROUND(I351*H351,2)</f>
        <v>0</v>
      </c>
      <c r="K351" s="227"/>
      <c r="L351" s="45"/>
      <c r="M351" s="228" t="s">
        <v>1</v>
      </c>
      <c r="N351" s="229" t="s">
        <v>42</v>
      </c>
      <c r="O351" s="92"/>
      <c r="P351" s="230">
        <f>O351*H351</f>
        <v>0</v>
      </c>
      <c r="Q351" s="230">
        <v>0</v>
      </c>
      <c r="R351" s="230">
        <f>Q351*H351</f>
        <v>0</v>
      </c>
      <c r="S351" s="230">
        <v>0.19400000000000001</v>
      </c>
      <c r="T351" s="231">
        <f>S351*H351</f>
        <v>144.74340000000001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2" t="s">
        <v>146</v>
      </c>
      <c r="AT351" s="232" t="s">
        <v>142</v>
      </c>
      <c r="AU351" s="232" t="s">
        <v>87</v>
      </c>
      <c r="AY351" s="18" t="s">
        <v>140</v>
      </c>
      <c r="BE351" s="233">
        <f>IF(N351="základní",J351,0)</f>
        <v>0</v>
      </c>
      <c r="BF351" s="233">
        <f>IF(N351="snížená",J351,0)</f>
        <v>0</v>
      </c>
      <c r="BG351" s="233">
        <f>IF(N351="zákl. přenesená",J351,0)</f>
        <v>0</v>
      </c>
      <c r="BH351" s="233">
        <f>IF(N351="sníž. přenesená",J351,0)</f>
        <v>0</v>
      </c>
      <c r="BI351" s="233">
        <f>IF(N351="nulová",J351,0)</f>
        <v>0</v>
      </c>
      <c r="BJ351" s="18" t="s">
        <v>85</v>
      </c>
      <c r="BK351" s="233">
        <f>ROUND(I351*H351,2)</f>
        <v>0</v>
      </c>
      <c r="BL351" s="18" t="s">
        <v>146</v>
      </c>
      <c r="BM351" s="232" t="s">
        <v>407</v>
      </c>
    </row>
    <row r="352" s="2" customFormat="1">
      <c r="A352" s="39"/>
      <c r="B352" s="40"/>
      <c r="C352" s="41"/>
      <c r="D352" s="234" t="s">
        <v>148</v>
      </c>
      <c r="E352" s="41"/>
      <c r="F352" s="235" t="s">
        <v>408</v>
      </c>
      <c r="G352" s="41"/>
      <c r="H352" s="41"/>
      <c r="I352" s="236"/>
      <c r="J352" s="41"/>
      <c r="K352" s="41"/>
      <c r="L352" s="45"/>
      <c r="M352" s="237"/>
      <c r="N352" s="238"/>
      <c r="O352" s="92"/>
      <c r="P352" s="92"/>
      <c r="Q352" s="92"/>
      <c r="R352" s="92"/>
      <c r="S352" s="92"/>
      <c r="T352" s="93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148</v>
      </c>
      <c r="AU352" s="18" t="s">
        <v>87</v>
      </c>
    </row>
    <row r="353" s="13" customFormat="1">
      <c r="A353" s="13"/>
      <c r="B353" s="239"/>
      <c r="C353" s="240"/>
      <c r="D353" s="241" t="s">
        <v>150</v>
      </c>
      <c r="E353" s="242" t="s">
        <v>1</v>
      </c>
      <c r="F353" s="243" t="s">
        <v>409</v>
      </c>
      <c r="G353" s="240"/>
      <c r="H353" s="244">
        <v>746.10000000000002</v>
      </c>
      <c r="I353" s="245"/>
      <c r="J353" s="240"/>
      <c r="K353" s="240"/>
      <c r="L353" s="246"/>
      <c r="M353" s="247"/>
      <c r="N353" s="248"/>
      <c r="O353" s="248"/>
      <c r="P353" s="248"/>
      <c r="Q353" s="248"/>
      <c r="R353" s="248"/>
      <c r="S353" s="248"/>
      <c r="T353" s="249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50" t="s">
        <v>150</v>
      </c>
      <c r="AU353" s="250" t="s">
        <v>87</v>
      </c>
      <c r="AV353" s="13" t="s">
        <v>87</v>
      </c>
      <c r="AW353" s="13" t="s">
        <v>32</v>
      </c>
      <c r="AX353" s="13" t="s">
        <v>85</v>
      </c>
      <c r="AY353" s="250" t="s">
        <v>140</v>
      </c>
    </row>
    <row r="354" s="14" customFormat="1">
      <c r="A354" s="14"/>
      <c r="B354" s="251"/>
      <c r="C354" s="252"/>
      <c r="D354" s="241" t="s">
        <v>150</v>
      </c>
      <c r="E354" s="253" t="s">
        <v>1</v>
      </c>
      <c r="F354" s="254" t="s">
        <v>157</v>
      </c>
      <c r="G354" s="252"/>
      <c r="H354" s="253" t="s">
        <v>1</v>
      </c>
      <c r="I354" s="255"/>
      <c r="J354" s="252"/>
      <c r="K354" s="252"/>
      <c r="L354" s="256"/>
      <c r="M354" s="257"/>
      <c r="N354" s="258"/>
      <c r="O354" s="258"/>
      <c r="P354" s="258"/>
      <c r="Q354" s="258"/>
      <c r="R354" s="258"/>
      <c r="S354" s="258"/>
      <c r="T354" s="259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60" t="s">
        <v>150</v>
      </c>
      <c r="AU354" s="260" t="s">
        <v>87</v>
      </c>
      <c r="AV354" s="14" t="s">
        <v>85</v>
      </c>
      <c r="AW354" s="14" t="s">
        <v>32</v>
      </c>
      <c r="AX354" s="14" t="s">
        <v>77</v>
      </c>
      <c r="AY354" s="260" t="s">
        <v>140</v>
      </c>
    </row>
    <row r="355" s="2" customFormat="1" ht="24.15" customHeight="1">
      <c r="A355" s="39"/>
      <c r="B355" s="40"/>
      <c r="C355" s="220" t="s">
        <v>410</v>
      </c>
      <c r="D355" s="220" t="s">
        <v>142</v>
      </c>
      <c r="E355" s="221" t="s">
        <v>411</v>
      </c>
      <c r="F355" s="222" t="s">
        <v>412</v>
      </c>
      <c r="G355" s="223" t="s">
        <v>341</v>
      </c>
      <c r="H355" s="224">
        <v>25.5</v>
      </c>
      <c r="I355" s="225"/>
      <c r="J355" s="226">
        <f>ROUND(I355*H355,2)</f>
        <v>0</v>
      </c>
      <c r="K355" s="227"/>
      <c r="L355" s="45"/>
      <c r="M355" s="228" t="s">
        <v>1</v>
      </c>
      <c r="N355" s="229" t="s">
        <v>42</v>
      </c>
      <c r="O355" s="92"/>
      <c r="P355" s="230">
        <f>O355*H355</f>
        <v>0</v>
      </c>
      <c r="Q355" s="230">
        <v>0</v>
      </c>
      <c r="R355" s="230">
        <f>Q355*H355</f>
        <v>0</v>
      </c>
      <c r="S355" s="230">
        <v>0.065000000000000002</v>
      </c>
      <c r="T355" s="231">
        <f>S355*H355</f>
        <v>1.6575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2" t="s">
        <v>146</v>
      </c>
      <c r="AT355" s="232" t="s">
        <v>142</v>
      </c>
      <c r="AU355" s="232" t="s">
        <v>87</v>
      </c>
      <c r="AY355" s="18" t="s">
        <v>140</v>
      </c>
      <c r="BE355" s="233">
        <f>IF(N355="základní",J355,0)</f>
        <v>0</v>
      </c>
      <c r="BF355" s="233">
        <f>IF(N355="snížená",J355,0)</f>
        <v>0</v>
      </c>
      <c r="BG355" s="233">
        <f>IF(N355="zákl. přenesená",J355,0)</f>
        <v>0</v>
      </c>
      <c r="BH355" s="233">
        <f>IF(N355="sníž. přenesená",J355,0)</f>
        <v>0</v>
      </c>
      <c r="BI355" s="233">
        <f>IF(N355="nulová",J355,0)</f>
        <v>0</v>
      </c>
      <c r="BJ355" s="18" t="s">
        <v>85</v>
      </c>
      <c r="BK355" s="233">
        <f>ROUND(I355*H355,2)</f>
        <v>0</v>
      </c>
      <c r="BL355" s="18" t="s">
        <v>146</v>
      </c>
      <c r="BM355" s="232" t="s">
        <v>413</v>
      </c>
    </row>
    <row r="356" s="2" customFormat="1">
      <c r="A356" s="39"/>
      <c r="B356" s="40"/>
      <c r="C356" s="41"/>
      <c r="D356" s="234" t="s">
        <v>148</v>
      </c>
      <c r="E356" s="41"/>
      <c r="F356" s="235" t="s">
        <v>414</v>
      </c>
      <c r="G356" s="41"/>
      <c r="H356" s="41"/>
      <c r="I356" s="236"/>
      <c r="J356" s="41"/>
      <c r="K356" s="41"/>
      <c r="L356" s="45"/>
      <c r="M356" s="237"/>
      <c r="N356" s="238"/>
      <c r="O356" s="92"/>
      <c r="P356" s="92"/>
      <c r="Q356" s="92"/>
      <c r="R356" s="92"/>
      <c r="S356" s="92"/>
      <c r="T356" s="93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148</v>
      </c>
      <c r="AU356" s="18" t="s">
        <v>87</v>
      </c>
    </row>
    <row r="357" s="13" customFormat="1">
      <c r="A357" s="13"/>
      <c r="B357" s="239"/>
      <c r="C357" s="240"/>
      <c r="D357" s="241" t="s">
        <v>150</v>
      </c>
      <c r="E357" s="242" t="s">
        <v>1</v>
      </c>
      <c r="F357" s="243" t="s">
        <v>415</v>
      </c>
      <c r="G357" s="240"/>
      <c r="H357" s="244">
        <v>25.5</v>
      </c>
      <c r="I357" s="245"/>
      <c r="J357" s="240"/>
      <c r="K357" s="240"/>
      <c r="L357" s="246"/>
      <c r="M357" s="247"/>
      <c r="N357" s="248"/>
      <c r="O357" s="248"/>
      <c r="P357" s="248"/>
      <c r="Q357" s="248"/>
      <c r="R357" s="248"/>
      <c r="S357" s="248"/>
      <c r="T357" s="249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50" t="s">
        <v>150</v>
      </c>
      <c r="AU357" s="250" t="s">
        <v>87</v>
      </c>
      <c r="AV357" s="13" t="s">
        <v>87</v>
      </c>
      <c r="AW357" s="13" t="s">
        <v>32</v>
      </c>
      <c r="AX357" s="13" t="s">
        <v>85</v>
      </c>
      <c r="AY357" s="250" t="s">
        <v>140</v>
      </c>
    </row>
    <row r="358" s="14" customFormat="1">
      <c r="A358" s="14"/>
      <c r="B358" s="251"/>
      <c r="C358" s="252"/>
      <c r="D358" s="241" t="s">
        <v>150</v>
      </c>
      <c r="E358" s="253" t="s">
        <v>1</v>
      </c>
      <c r="F358" s="254" t="s">
        <v>157</v>
      </c>
      <c r="G358" s="252"/>
      <c r="H358" s="253" t="s">
        <v>1</v>
      </c>
      <c r="I358" s="255"/>
      <c r="J358" s="252"/>
      <c r="K358" s="252"/>
      <c r="L358" s="256"/>
      <c r="M358" s="257"/>
      <c r="N358" s="258"/>
      <c r="O358" s="258"/>
      <c r="P358" s="258"/>
      <c r="Q358" s="258"/>
      <c r="R358" s="258"/>
      <c r="S358" s="258"/>
      <c r="T358" s="259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0" t="s">
        <v>150</v>
      </c>
      <c r="AU358" s="260" t="s">
        <v>87</v>
      </c>
      <c r="AV358" s="14" t="s">
        <v>85</v>
      </c>
      <c r="AW358" s="14" t="s">
        <v>32</v>
      </c>
      <c r="AX358" s="14" t="s">
        <v>77</v>
      </c>
      <c r="AY358" s="260" t="s">
        <v>140</v>
      </c>
    </row>
    <row r="359" s="2" customFormat="1" ht="24.15" customHeight="1">
      <c r="A359" s="39"/>
      <c r="B359" s="40"/>
      <c r="C359" s="220" t="s">
        <v>416</v>
      </c>
      <c r="D359" s="220" t="s">
        <v>142</v>
      </c>
      <c r="E359" s="221" t="s">
        <v>417</v>
      </c>
      <c r="F359" s="222" t="s">
        <v>418</v>
      </c>
      <c r="G359" s="223" t="s">
        <v>341</v>
      </c>
      <c r="H359" s="224">
        <v>10</v>
      </c>
      <c r="I359" s="225"/>
      <c r="J359" s="226">
        <f>ROUND(I359*H359,2)</f>
        <v>0</v>
      </c>
      <c r="K359" s="227"/>
      <c r="L359" s="45"/>
      <c r="M359" s="228" t="s">
        <v>1</v>
      </c>
      <c r="N359" s="229" t="s">
        <v>42</v>
      </c>
      <c r="O359" s="92"/>
      <c r="P359" s="230">
        <f>O359*H359</f>
        <v>0</v>
      </c>
      <c r="Q359" s="230">
        <v>0</v>
      </c>
      <c r="R359" s="230">
        <f>Q359*H359</f>
        <v>0</v>
      </c>
      <c r="S359" s="230">
        <v>0.042999999999999997</v>
      </c>
      <c r="T359" s="231">
        <f>S359*H359</f>
        <v>0.42999999999999994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2" t="s">
        <v>146</v>
      </c>
      <c r="AT359" s="232" t="s">
        <v>142</v>
      </c>
      <c r="AU359" s="232" t="s">
        <v>87</v>
      </c>
      <c r="AY359" s="18" t="s">
        <v>140</v>
      </c>
      <c r="BE359" s="233">
        <f>IF(N359="základní",J359,0)</f>
        <v>0</v>
      </c>
      <c r="BF359" s="233">
        <f>IF(N359="snížená",J359,0)</f>
        <v>0</v>
      </c>
      <c r="BG359" s="233">
        <f>IF(N359="zákl. přenesená",J359,0)</f>
        <v>0</v>
      </c>
      <c r="BH359" s="233">
        <f>IF(N359="sníž. přenesená",J359,0)</f>
        <v>0</v>
      </c>
      <c r="BI359" s="233">
        <f>IF(N359="nulová",J359,0)</f>
        <v>0</v>
      </c>
      <c r="BJ359" s="18" t="s">
        <v>85</v>
      </c>
      <c r="BK359" s="233">
        <f>ROUND(I359*H359,2)</f>
        <v>0</v>
      </c>
      <c r="BL359" s="18" t="s">
        <v>146</v>
      </c>
      <c r="BM359" s="232" t="s">
        <v>419</v>
      </c>
    </row>
    <row r="360" s="2" customFormat="1">
      <c r="A360" s="39"/>
      <c r="B360" s="40"/>
      <c r="C360" s="41"/>
      <c r="D360" s="234" t="s">
        <v>148</v>
      </c>
      <c r="E360" s="41"/>
      <c r="F360" s="235" t="s">
        <v>420</v>
      </c>
      <c r="G360" s="41"/>
      <c r="H360" s="41"/>
      <c r="I360" s="236"/>
      <c r="J360" s="41"/>
      <c r="K360" s="41"/>
      <c r="L360" s="45"/>
      <c r="M360" s="237"/>
      <c r="N360" s="238"/>
      <c r="O360" s="92"/>
      <c r="P360" s="92"/>
      <c r="Q360" s="92"/>
      <c r="R360" s="92"/>
      <c r="S360" s="92"/>
      <c r="T360" s="93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148</v>
      </c>
      <c r="AU360" s="18" t="s">
        <v>87</v>
      </c>
    </row>
    <row r="361" s="2" customFormat="1" ht="21.75" customHeight="1">
      <c r="A361" s="39"/>
      <c r="B361" s="40"/>
      <c r="C361" s="220" t="s">
        <v>421</v>
      </c>
      <c r="D361" s="220" t="s">
        <v>142</v>
      </c>
      <c r="E361" s="221" t="s">
        <v>422</v>
      </c>
      <c r="F361" s="222" t="s">
        <v>423</v>
      </c>
      <c r="G361" s="223" t="s">
        <v>341</v>
      </c>
      <c r="H361" s="224">
        <v>26.300000000000001</v>
      </c>
      <c r="I361" s="225"/>
      <c r="J361" s="226">
        <f>ROUND(I361*H361,2)</f>
        <v>0</v>
      </c>
      <c r="K361" s="227"/>
      <c r="L361" s="45"/>
      <c r="M361" s="228" t="s">
        <v>1</v>
      </c>
      <c r="N361" s="229" t="s">
        <v>42</v>
      </c>
      <c r="O361" s="92"/>
      <c r="P361" s="230">
        <f>O361*H361</f>
        <v>0</v>
      </c>
      <c r="Q361" s="230">
        <v>0</v>
      </c>
      <c r="R361" s="230">
        <f>Q361*H361</f>
        <v>0</v>
      </c>
      <c r="S361" s="230">
        <v>2.0550000000000002</v>
      </c>
      <c r="T361" s="231">
        <f>S361*H361</f>
        <v>54.046500000000009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2" t="s">
        <v>146</v>
      </c>
      <c r="AT361" s="232" t="s">
        <v>142</v>
      </c>
      <c r="AU361" s="232" t="s">
        <v>87</v>
      </c>
      <c r="AY361" s="18" t="s">
        <v>140</v>
      </c>
      <c r="BE361" s="233">
        <f>IF(N361="základní",J361,0)</f>
        <v>0</v>
      </c>
      <c r="BF361" s="233">
        <f>IF(N361="snížená",J361,0)</f>
        <v>0</v>
      </c>
      <c r="BG361" s="233">
        <f>IF(N361="zákl. přenesená",J361,0)</f>
        <v>0</v>
      </c>
      <c r="BH361" s="233">
        <f>IF(N361="sníž. přenesená",J361,0)</f>
        <v>0</v>
      </c>
      <c r="BI361" s="233">
        <f>IF(N361="nulová",J361,0)</f>
        <v>0</v>
      </c>
      <c r="BJ361" s="18" t="s">
        <v>85</v>
      </c>
      <c r="BK361" s="233">
        <f>ROUND(I361*H361,2)</f>
        <v>0</v>
      </c>
      <c r="BL361" s="18" t="s">
        <v>146</v>
      </c>
      <c r="BM361" s="232" t="s">
        <v>424</v>
      </c>
    </row>
    <row r="362" s="2" customFormat="1">
      <c r="A362" s="39"/>
      <c r="B362" s="40"/>
      <c r="C362" s="41"/>
      <c r="D362" s="234" t="s">
        <v>148</v>
      </c>
      <c r="E362" s="41"/>
      <c r="F362" s="235" t="s">
        <v>425</v>
      </c>
      <c r="G362" s="41"/>
      <c r="H362" s="41"/>
      <c r="I362" s="236"/>
      <c r="J362" s="41"/>
      <c r="K362" s="41"/>
      <c r="L362" s="45"/>
      <c r="M362" s="237"/>
      <c r="N362" s="238"/>
      <c r="O362" s="92"/>
      <c r="P362" s="92"/>
      <c r="Q362" s="92"/>
      <c r="R362" s="92"/>
      <c r="S362" s="92"/>
      <c r="T362" s="93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148</v>
      </c>
      <c r="AU362" s="18" t="s">
        <v>87</v>
      </c>
    </row>
    <row r="363" s="2" customFormat="1" ht="21.75" customHeight="1">
      <c r="A363" s="39"/>
      <c r="B363" s="40"/>
      <c r="C363" s="220" t="s">
        <v>426</v>
      </c>
      <c r="D363" s="220" t="s">
        <v>142</v>
      </c>
      <c r="E363" s="221" t="s">
        <v>427</v>
      </c>
      <c r="F363" s="222" t="s">
        <v>428</v>
      </c>
      <c r="G363" s="223" t="s">
        <v>166</v>
      </c>
      <c r="H363" s="224">
        <v>21.600000000000001</v>
      </c>
      <c r="I363" s="225"/>
      <c r="J363" s="226">
        <f>ROUND(I363*H363,2)</f>
        <v>0</v>
      </c>
      <c r="K363" s="227"/>
      <c r="L363" s="45"/>
      <c r="M363" s="228" t="s">
        <v>1</v>
      </c>
      <c r="N363" s="229" t="s">
        <v>42</v>
      </c>
      <c r="O363" s="92"/>
      <c r="P363" s="230">
        <f>O363*H363</f>
        <v>0</v>
      </c>
      <c r="Q363" s="230">
        <v>0</v>
      </c>
      <c r="R363" s="230">
        <f>Q363*H363</f>
        <v>0</v>
      </c>
      <c r="S363" s="230">
        <v>2.3999999999999999</v>
      </c>
      <c r="T363" s="231">
        <f>S363*H363</f>
        <v>51.840000000000003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2" t="s">
        <v>146</v>
      </c>
      <c r="AT363" s="232" t="s">
        <v>142</v>
      </c>
      <c r="AU363" s="232" t="s">
        <v>87</v>
      </c>
      <c r="AY363" s="18" t="s">
        <v>140</v>
      </c>
      <c r="BE363" s="233">
        <f>IF(N363="základní",J363,0)</f>
        <v>0</v>
      </c>
      <c r="BF363" s="233">
        <f>IF(N363="snížená",J363,0)</f>
        <v>0</v>
      </c>
      <c r="BG363" s="233">
        <f>IF(N363="zákl. přenesená",J363,0)</f>
        <v>0</v>
      </c>
      <c r="BH363" s="233">
        <f>IF(N363="sníž. přenesená",J363,0)</f>
        <v>0</v>
      </c>
      <c r="BI363" s="233">
        <f>IF(N363="nulová",J363,0)</f>
        <v>0</v>
      </c>
      <c r="BJ363" s="18" t="s">
        <v>85</v>
      </c>
      <c r="BK363" s="233">
        <f>ROUND(I363*H363,2)</f>
        <v>0</v>
      </c>
      <c r="BL363" s="18" t="s">
        <v>146</v>
      </c>
      <c r="BM363" s="232" t="s">
        <v>429</v>
      </c>
    </row>
    <row r="364" s="2" customFormat="1">
      <c r="A364" s="39"/>
      <c r="B364" s="40"/>
      <c r="C364" s="41"/>
      <c r="D364" s="234" t="s">
        <v>148</v>
      </c>
      <c r="E364" s="41"/>
      <c r="F364" s="235" t="s">
        <v>430</v>
      </c>
      <c r="G364" s="41"/>
      <c r="H364" s="41"/>
      <c r="I364" s="236"/>
      <c r="J364" s="41"/>
      <c r="K364" s="41"/>
      <c r="L364" s="45"/>
      <c r="M364" s="237"/>
      <c r="N364" s="238"/>
      <c r="O364" s="92"/>
      <c r="P364" s="92"/>
      <c r="Q364" s="92"/>
      <c r="R364" s="92"/>
      <c r="S364" s="92"/>
      <c r="T364" s="93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148</v>
      </c>
      <c r="AU364" s="18" t="s">
        <v>87</v>
      </c>
    </row>
    <row r="365" s="13" customFormat="1">
      <c r="A365" s="13"/>
      <c r="B365" s="239"/>
      <c r="C365" s="240"/>
      <c r="D365" s="241" t="s">
        <v>150</v>
      </c>
      <c r="E365" s="242" t="s">
        <v>1</v>
      </c>
      <c r="F365" s="243" t="s">
        <v>431</v>
      </c>
      <c r="G365" s="240"/>
      <c r="H365" s="244">
        <v>21.600000000000001</v>
      </c>
      <c r="I365" s="245"/>
      <c r="J365" s="240"/>
      <c r="K365" s="240"/>
      <c r="L365" s="246"/>
      <c r="M365" s="247"/>
      <c r="N365" s="248"/>
      <c r="O365" s="248"/>
      <c r="P365" s="248"/>
      <c r="Q365" s="248"/>
      <c r="R365" s="248"/>
      <c r="S365" s="248"/>
      <c r="T365" s="249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50" t="s">
        <v>150</v>
      </c>
      <c r="AU365" s="250" t="s">
        <v>87</v>
      </c>
      <c r="AV365" s="13" t="s">
        <v>87</v>
      </c>
      <c r="AW365" s="13" t="s">
        <v>32</v>
      </c>
      <c r="AX365" s="13" t="s">
        <v>85</v>
      </c>
      <c r="AY365" s="250" t="s">
        <v>140</v>
      </c>
    </row>
    <row r="366" s="12" customFormat="1" ht="22.8" customHeight="1">
      <c r="A366" s="12"/>
      <c r="B366" s="204"/>
      <c r="C366" s="205"/>
      <c r="D366" s="206" t="s">
        <v>76</v>
      </c>
      <c r="E366" s="218" t="s">
        <v>432</v>
      </c>
      <c r="F366" s="218" t="s">
        <v>433</v>
      </c>
      <c r="G366" s="205"/>
      <c r="H366" s="205"/>
      <c r="I366" s="208"/>
      <c r="J366" s="219">
        <f>BK366</f>
        <v>0</v>
      </c>
      <c r="K366" s="205"/>
      <c r="L366" s="210"/>
      <c r="M366" s="211"/>
      <c r="N366" s="212"/>
      <c r="O366" s="212"/>
      <c r="P366" s="213">
        <f>SUM(P367:P382)</f>
        <v>0</v>
      </c>
      <c r="Q366" s="212"/>
      <c r="R366" s="213">
        <f>SUM(R367:R382)</f>
        <v>0</v>
      </c>
      <c r="S366" s="212"/>
      <c r="T366" s="214">
        <f>SUM(T367:T382)</f>
        <v>0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15" t="s">
        <v>85</v>
      </c>
      <c r="AT366" s="216" t="s">
        <v>76</v>
      </c>
      <c r="AU366" s="216" t="s">
        <v>85</v>
      </c>
      <c r="AY366" s="215" t="s">
        <v>140</v>
      </c>
      <c r="BK366" s="217">
        <f>SUM(BK367:BK382)</f>
        <v>0</v>
      </c>
    </row>
    <row r="367" s="2" customFormat="1" ht="21.75" customHeight="1">
      <c r="A367" s="39"/>
      <c r="B367" s="40"/>
      <c r="C367" s="220" t="s">
        <v>434</v>
      </c>
      <c r="D367" s="220" t="s">
        <v>142</v>
      </c>
      <c r="E367" s="221" t="s">
        <v>435</v>
      </c>
      <c r="F367" s="222" t="s">
        <v>436</v>
      </c>
      <c r="G367" s="223" t="s">
        <v>199</v>
      </c>
      <c r="H367" s="224">
        <v>253.32900000000001</v>
      </c>
      <c r="I367" s="225"/>
      <c r="J367" s="226">
        <f>ROUND(I367*H367,2)</f>
        <v>0</v>
      </c>
      <c r="K367" s="227"/>
      <c r="L367" s="45"/>
      <c r="M367" s="228" t="s">
        <v>1</v>
      </c>
      <c r="N367" s="229" t="s">
        <v>42</v>
      </c>
      <c r="O367" s="92"/>
      <c r="P367" s="230">
        <f>O367*H367</f>
        <v>0</v>
      </c>
      <c r="Q367" s="230">
        <v>0</v>
      </c>
      <c r="R367" s="230">
        <f>Q367*H367</f>
        <v>0</v>
      </c>
      <c r="S367" s="230">
        <v>0</v>
      </c>
      <c r="T367" s="231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2" t="s">
        <v>146</v>
      </c>
      <c r="AT367" s="232" t="s">
        <v>142</v>
      </c>
      <c r="AU367" s="232" t="s">
        <v>87</v>
      </c>
      <c r="AY367" s="18" t="s">
        <v>140</v>
      </c>
      <c r="BE367" s="233">
        <f>IF(N367="základní",J367,0)</f>
        <v>0</v>
      </c>
      <c r="BF367" s="233">
        <f>IF(N367="snížená",J367,0)</f>
        <v>0</v>
      </c>
      <c r="BG367" s="233">
        <f>IF(N367="zákl. přenesená",J367,0)</f>
        <v>0</v>
      </c>
      <c r="BH367" s="233">
        <f>IF(N367="sníž. přenesená",J367,0)</f>
        <v>0</v>
      </c>
      <c r="BI367" s="233">
        <f>IF(N367="nulová",J367,0)</f>
        <v>0</v>
      </c>
      <c r="BJ367" s="18" t="s">
        <v>85</v>
      </c>
      <c r="BK367" s="233">
        <f>ROUND(I367*H367,2)</f>
        <v>0</v>
      </c>
      <c r="BL367" s="18" t="s">
        <v>146</v>
      </c>
      <c r="BM367" s="232" t="s">
        <v>437</v>
      </c>
    </row>
    <row r="368" s="2" customFormat="1">
      <c r="A368" s="39"/>
      <c r="B368" s="40"/>
      <c r="C368" s="41"/>
      <c r="D368" s="234" t="s">
        <v>148</v>
      </c>
      <c r="E368" s="41"/>
      <c r="F368" s="235" t="s">
        <v>438</v>
      </c>
      <c r="G368" s="41"/>
      <c r="H368" s="41"/>
      <c r="I368" s="236"/>
      <c r="J368" s="41"/>
      <c r="K368" s="41"/>
      <c r="L368" s="45"/>
      <c r="M368" s="237"/>
      <c r="N368" s="238"/>
      <c r="O368" s="92"/>
      <c r="P368" s="92"/>
      <c r="Q368" s="92"/>
      <c r="R368" s="92"/>
      <c r="S368" s="92"/>
      <c r="T368" s="93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148</v>
      </c>
      <c r="AU368" s="18" t="s">
        <v>87</v>
      </c>
    </row>
    <row r="369" s="2" customFormat="1">
      <c r="A369" s="39"/>
      <c r="B369" s="40"/>
      <c r="C369" s="41"/>
      <c r="D369" s="241" t="s">
        <v>352</v>
      </c>
      <c r="E369" s="41"/>
      <c r="F369" s="294" t="s">
        <v>439</v>
      </c>
      <c r="G369" s="41"/>
      <c r="H369" s="41"/>
      <c r="I369" s="236"/>
      <c r="J369" s="41"/>
      <c r="K369" s="41"/>
      <c r="L369" s="45"/>
      <c r="M369" s="237"/>
      <c r="N369" s="238"/>
      <c r="O369" s="92"/>
      <c r="P369" s="92"/>
      <c r="Q369" s="92"/>
      <c r="R369" s="92"/>
      <c r="S369" s="92"/>
      <c r="T369" s="93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352</v>
      </c>
      <c r="AU369" s="18" t="s">
        <v>87</v>
      </c>
    </row>
    <row r="370" s="2" customFormat="1" ht="24.15" customHeight="1">
      <c r="A370" s="39"/>
      <c r="B370" s="40"/>
      <c r="C370" s="220" t="s">
        <v>440</v>
      </c>
      <c r="D370" s="220" t="s">
        <v>142</v>
      </c>
      <c r="E370" s="221" t="s">
        <v>441</v>
      </c>
      <c r="F370" s="222" t="s">
        <v>442</v>
      </c>
      <c r="G370" s="223" t="s">
        <v>199</v>
      </c>
      <c r="H370" s="224">
        <v>2279.9609999999998</v>
      </c>
      <c r="I370" s="225"/>
      <c r="J370" s="226">
        <f>ROUND(I370*H370,2)</f>
        <v>0</v>
      </c>
      <c r="K370" s="227"/>
      <c r="L370" s="45"/>
      <c r="M370" s="228" t="s">
        <v>1</v>
      </c>
      <c r="N370" s="229" t="s">
        <v>42</v>
      </c>
      <c r="O370" s="92"/>
      <c r="P370" s="230">
        <f>O370*H370</f>
        <v>0</v>
      </c>
      <c r="Q370" s="230">
        <v>0</v>
      </c>
      <c r="R370" s="230">
        <f>Q370*H370</f>
        <v>0</v>
      </c>
      <c r="S370" s="230">
        <v>0</v>
      </c>
      <c r="T370" s="231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2" t="s">
        <v>146</v>
      </c>
      <c r="AT370" s="232" t="s">
        <v>142</v>
      </c>
      <c r="AU370" s="232" t="s">
        <v>87</v>
      </c>
      <c r="AY370" s="18" t="s">
        <v>140</v>
      </c>
      <c r="BE370" s="233">
        <f>IF(N370="základní",J370,0)</f>
        <v>0</v>
      </c>
      <c r="BF370" s="233">
        <f>IF(N370="snížená",J370,0)</f>
        <v>0</v>
      </c>
      <c r="BG370" s="233">
        <f>IF(N370="zákl. přenesená",J370,0)</f>
        <v>0</v>
      </c>
      <c r="BH370" s="233">
        <f>IF(N370="sníž. přenesená",J370,0)</f>
        <v>0</v>
      </c>
      <c r="BI370" s="233">
        <f>IF(N370="nulová",J370,0)</f>
        <v>0</v>
      </c>
      <c r="BJ370" s="18" t="s">
        <v>85</v>
      </c>
      <c r="BK370" s="233">
        <f>ROUND(I370*H370,2)</f>
        <v>0</v>
      </c>
      <c r="BL370" s="18" t="s">
        <v>146</v>
      </c>
      <c r="BM370" s="232" t="s">
        <v>443</v>
      </c>
    </row>
    <row r="371" s="2" customFormat="1">
      <c r="A371" s="39"/>
      <c r="B371" s="40"/>
      <c r="C371" s="41"/>
      <c r="D371" s="234" t="s">
        <v>148</v>
      </c>
      <c r="E371" s="41"/>
      <c r="F371" s="235" t="s">
        <v>444</v>
      </c>
      <c r="G371" s="41"/>
      <c r="H371" s="41"/>
      <c r="I371" s="236"/>
      <c r="J371" s="41"/>
      <c r="K371" s="41"/>
      <c r="L371" s="45"/>
      <c r="M371" s="237"/>
      <c r="N371" s="238"/>
      <c r="O371" s="92"/>
      <c r="P371" s="92"/>
      <c r="Q371" s="92"/>
      <c r="R371" s="92"/>
      <c r="S371" s="92"/>
      <c r="T371" s="93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148</v>
      </c>
      <c r="AU371" s="18" t="s">
        <v>87</v>
      </c>
    </row>
    <row r="372" s="2" customFormat="1">
      <c r="A372" s="39"/>
      <c r="B372" s="40"/>
      <c r="C372" s="41"/>
      <c r="D372" s="241" t="s">
        <v>352</v>
      </c>
      <c r="E372" s="41"/>
      <c r="F372" s="294" t="s">
        <v>439</v>
      </c>
      <c r="G372" s="41"/>
      <c r="H372" s="41"/>
      <c r="I372" s="236"/>
      <c r="J372" s="41"/>
      <c r="K372" s="41"/>
      <c r="L372" s="45"/>
      <c r="M372" s="237"/>
      <c r="N372" s="238"/>
      <c r="O372" s="92"/>
      <c r="P372" s="92"/>
      <c r="Q372" s="92"/>
      <c r="R372" s="92"/>
      <c r="S372" s="92"/>
      <c r="T372" s="93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352</v>
      </c>
      <c r="AU372" s="18" t="s">
        <v>87</v>
      </c>
    </row>
    <row r="373" s="13" customFormat="1">
      <c r="A373" s="13"/>
      <c r="B373" s="239"/>
      <c r="C373" s="240"/>
      <c r="D373" s="241" t="s">
        <v>150</v>
      </c>
      <c r="E373" s="240"/>
      <c r="F373" s="243" t="s">
        <v>445</v>
      </c>
      <c r="G373" s="240"/>
      <c r="H373" s="244">
        <v>2279.9609999999998</v>
      </c>
      <c r="I373" s="245"/>
      <c r="J373" s="240"/>
      <c r="K373" s="240"/>
      <c r="L373" s="246"/>
      <c r="M373" s="247"/>
      <c r="N373" s="248"/>
      <c r="O373" s="248"/>
      <c r="P373" s="248"/>
      <c r="Q373" s="248"/>
      <c r="R373" s="248"/>
      <c r="S373" s="248"/>
      <c r="T373" s="249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50" t="s">
        <v>150</v>
      </c>
      <c r="AU373" s="250" t="s">
        <v>87</v>
      </c>
      <c r="AV373" s="13" t="s">
        <v>87</v>
      </c>
      <c r="AW373" s="13" t="s">
        <v>4</v>
      </c>
      <c r="AX373" s="13" t="s">
        <v>85</v>
      </c>
      <c r="AY373" s="250" t="s">
        <v>140</v>
      </c>
    </row>
    <row r="374" s="2" customFormat="1" ht="24.15" customHeight="1">
      <c r="A374" s="39"/>
      <c r="B374" s="40"/>
      <c r="C374" s="220" t="s">
        <v>446</v>
      </c>
      <c r="D374" s="220" t="s">
        <v>142</v>
      </c>
      <c r="E374" s="221" t="s">
        <v>447</v>
      </c>
      <c r="F374" s="222" t="s">
        <v>448</v>
      </c>
      <c r="G374" s="223" t="s">
        <v>199</v>
      </c>
      <c r="H374" s="224">
        <v>253.32900000000001</v>
      </c>
      <c r="I374" s="225"/>
      <c r="J374" s="226">
        <f>ROUND(I374*H374,2)</f>
        <v>0</v>
      </c>
      <c r="K374" s="227"/>
      <c r="L374" s="45"/>
      <c r="M374" s="228" t="s">
        <v>1</v>
      </c>
      <c r="N374" s="229" t="s">
        <v>42</v>
      </c>
      <c r="O374" s="92"/>
      <c r="P374" s="230">
        <f>O374*H374</f>
        <v>0</v>
      </c>
      <c r="Q374" s="230">
        <v>0</v>
      </c>
      <c r="R374" s="230">
        <f>Q374*H374</f>
        <v>0</v>
      </c>
      <c r="S374" s="230">
        <v>0</v>
      </c>
      <c r="T374" s="231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32" t="s">
        <v>146</v>
      </c>
      <c r="AT374" s="232" t="s">
        <v>142</v>
      </c>
      <c r="AU374" s="232" t="s">
        <v>87</v>
      </c>
      <c r="AY374" s="18" t="s">
        <v>140</v>
      </c>
      <c r="BE374" s="233">
        <f>IF(N374="základní",J374,0)</f>
        <v>0</v>
      </c>
      <c r="BF374" s="233">
        <f>IF(N374="snížená",J374,0)</f>
        <v>0</v>
      </c>
      <c r="BG374" s="233">
        <f>IF(N374="zákl. přenesená",J374,0)</f>
        <v>0</v>
      </c>
      <c r="BH374" s="233">
        <f>IF(N374="sníž. přenesená",J374,0)</f>
        <v>0</v>
      </c>
      <c r="BI374" s="233">
        <f>IF(N374="nulová",J374,0)</f>
        <v>0</v>
      </c>
      <c r="BJ374" s="18" t="s">
        <v>85</v>
      </c>
      <c r="BK374" s="233">
        <f>ROUND(I374*H374,2)</f>
        <v>0</v>
      </c>
      <c r="BL374" s="18" t="s">
        <v>146</v>
      </c>
      <c r="BM374" s="232" t="s">
        <v>449</v>
      </c>
    </row>
    <row r="375" s="2" customFormat="1">
      <c r="A375" s="39"/>
      <c r="B375" s="40"/>
      <c r="C375" s="41"/>
      <c r="D375" s="234" t="s">
        <v>148</v>
      </c>
      <c r="E375" s="41"/>
      <c r="F375" s="235" t="s">
        <v>450</v>
      </c>
      <c r="G375" s="41"/>
      <c r="H375" s="41"/>
      <c r="I375" s="236"/>
      <c r="J375" s="41"/>
      <c r="K375" s="41"/>
      <c r="L375" s="45"/>
      <c r="M375" s="237"/>
      <c r="N375" s="238"/>
      <c r="O375" s="92"/>
      <c r="P375" s="92"/>
      <c r="Q375" s="92"/>
      <c r="R375" s="92"/>
      <c r="S375" s="92"/>
      <c r="T375" s="93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148</v>
      </c>
      <c r="AU375" s="18" t="s">
        <v>87</v>
      </c>
    </row>
    <row r="376" s="2" customFormat="1">
      <c r="A376" s="39"/>
      <c r="B376" s="40"/>
      <c r="C376" s="41"/>
      <c r="D376" s="241" t="s">
        <v>352</v>
      </c>
      <c r="E376" s="41"/>
      <c r="F376" s="294" t="s">
        <v>451</v>
      </c>
      <c r="G376" s="41"/>
      <c r="H376" s="41"/>
      <c r="I376" s="236"/>
      <c r="J376" s="41"/>
      <c r="K376" s="41"/>
      <c r="L376" s="45"/>
      <c r="M376" s="237"/>
      <c r="N376" s="238"/>
      <c r="O376" s="92"/>
      <c r="P376" s="92"/>
      <c r="Q376" s="92"/>
      <c r="R376" s="92"/>
      <c r="S376" s="92"/>
      <c r="T376" s="93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352</v>
      </c>
      <c r="AU376" s="18" t="s">
        <v>87</v>
      </c>
    </row>
    <row r="377" s="2" customFormat="1" ht="33" customHeight="1">
      <c r="A377" s="39"/>
      <c r="B377" s="40"/>
      <c r="C377" s="220" t="s">
        <v>452</v>
      </c>
      <c r="D377" s="220" t="s">
        <v>142</v>
      </c>
      <c r="E377" s="221" t="s">
        <v>453</v>
      </c>
      <c r="F377" s="222" t="s">
        <v>454</v>
      </c>
      <c r="G377" s="223" t="s">
        <v>199</v>
      </c>
      <c r="H377" s="224">
        <v>107.974</v>
      </c>
      <c r="I377" s="225"/>
      <c r="J377" s="226">
        <f>ROUND(I377*H377,2)</f>
        <v>0</v>
      </c>
      <c r="K377" s="227"/>
      <c r="L377" s="45"/>
      <c r="M377" s="228" t="s">
        <v>1</v>
      </c>
      <c r="N377" s="229" t="s">
        <v>42</v>
      </c>
      <c r="O377" s="92"/>
      <c r="P377" s="230">
        <f>O377*H377</f>
        <v>0</v>
      </c>
      <c r="Q377" s="230">
        <v>0</v>
      </c>
      <c r="R377" s="230">
        <f>Q377*H377</f>
        <v>0</v>
      </c>
      <c r="S377" s="230">
        <v>0</v>
      </c>
      <c r="T377" s="231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2" t="s">
        <v>146</v>
      </c>
      <c r="AT377" s="232" t="s">
        <v>142</v>
      </c>
      <c r="AU377" s="232" t="s">
        <v>87</v>
      </c>
      <c r="AY377" s="18" t="s">
        <v>140</v>
      </c>
      <c r="BE377" s="233">
        <f>IF(N377="základní",J377,0)</f>
        <v>0</v>
      </c>
      <c r="BF377" s="233">
        <f>IF(N377="snížená",J377,0)</f>
        <v>0</v>
      </c>
      <c r="BG377" s="233">
        <f>IF(N377="zákl. přenesená",J377,0)</f>
        <v>0</v>
      </c>
      <c r="BH377" s="233">
        <f>IF(N377="sníž. přenesená",J377,0)</f>
        <v>0</v>
      </c>
      <c r="BI377" s="233">
        <f>IF(N377="nulová",J377,0)</f>
        <v>0</v>
      </c>
      <c r="BJ377" s="18" t="s">
        <v>85</v>
      </c>
      <c r="BK377" s="233">
        <f>ROUND(I377*H377,2)</f>
        <v>0</v>
      </c>
      <c r="BL377" s="18" t="s">
        <v>146</v>
      </c>
      <c r="BM377" s="232" t="s">
        <v>455</v>
      </c>
    </row>
    <row r="378" s="2" customFormat="1">
      <c r="A378" s="39"/>
      <c r="B378" s="40"/>
      <c r="C378" s="41"/>
      <c r="D378" s="234" t="s">
        <v>148</v>
      </c>
      <c r="E378" s="41"/>
      <c r="F378" s="235" t="s">
        <v>456</v>
      </c>
      <c r="G378" s="41"/>
      <c r="H378" s="41"/>
      <c r="I378" s="236"/>
      <c r="J378" s="41"/>
      <c r="K378" s="41"/>
      <c r="L378" s="45"/>
      <c r="M378" s="237"/>
      <c r="N378" s="238"/>
      <c r="O378" s="92"/>
      <c r="P378" s="92"/>
      <c r="Q378" s="92"/>
      <c r="R378" s="92"/>
      <c r="S378" s="92"/>
      <c r="T378" s="93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148</v>
      </c>
      <c r="AU378" s="18" t="s">
        <v>87</v>
      </c>
    </row>
    <row r="379" s="2" customFormat="1">
      <c r="A379" s="39"/>
      <c r="B379" s="40"/>
      <c r="C379" s="41"/>
      <c r="D379" s="241" t="s">
        <v>352</v>
      </c>
      <c r="E379" s="41"/>
      <c r="F379" s="294" t="s">
        <v>457</v>
      </c>
      <c r="G379" s="41"/>
      <c r="H379" s="41"/>
      <c r="I379" s="236"/>
      <c r="J379" s="41"/>
      <c r="K379" s="41"/>
      <c r="L379" s="45"/>
      <c r="M379" s="237"/>
      <c r="N379" s="238"/>
      <c r="O379" s="92"/>
      <c r="P379" s="92"/>
      <c r="Q379" s="92"/>
      <c r="R379" s="92"/>
      <c r="S379" s="92"/>
      <c r="T379" s="93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352</v>
      </c>
      <c r="AU379" s="18" t="s">
        <v>87</v>
      </c>
    </row>
    <row r="380" s="2" customFormat="1" ht="33" customHeight="1">
      <c r="A380" s="39"/>
      <c r="B380" s="40"/>
      <c r="C380" s="220" t="s">
        <v>458</v>
      </c>
      <c r="D380" s="220" t="s">
        <v>142</v>
      </c>
      <c r="E380" s="221" t="s">
        <v>459</v>
      </c>
      <c r="F380" s="222" t="s">
        <v>460</v>
      </c>
      <c r="G380" s="223" t="s">
        <v>199</v>
      </c>
      <c r="H380" s="224">
        <v>0.61199999999999999</v>
      </c>
      <c r="I380" s="225"/>
      <c r="J380" s="226">
        <f>ROUND(I380*H380,2)</f>
        <v>0</v>
      </c>
      <c r="K380" s="227"/>
      <c r="L380" s="45"/>
      <c r="M380" s="228" t="s">
        <v>1</v>
      </c>
      <c r="N380" s="229" t="s">
        <v>42</v>
      </c>
      <c r="O380" s="92"/>
      <c r="P380" s="230">
        <f>O380*H380</f>
        <v>0</v>
      </c>
      <c r="Q380" s="230">
        <v>0</v>
      </c>
      <c r="R380" s="230">
        <f>Q380*H380</f>
        <v>0</v>
      </c>
      <c r="S380" s="230">
        <v>0</v>
      </c>
      <c r="T380" s="231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2" t="s">
        <v>146</v>
      </c>
      <c r="AT380" s="232" t="s">
        <v>142</v>
      </c>
      <c r="AU380" s="232" t="s">
        <v>87</v>
      </c>
      <c r="AY380" s="18" t="s">
        <v>140</v>
      </c>
      <c r="BE380" s="233">
        <f>IF(N380="základní",J380,0)</f>
        <v>0</v>
      </c>
      <c r="BF380" s="233">
        <f>IF(N380="snížená",J380,0)</f>
        <v>0</v>
      </c>
      <c r="BG380" s="233">
        <f>IF(N380="zákl. přenesená",J380,0)</f>
        <v>0</v>
      </c>
      <c r="BH380" s="233">
        <f>IF(N380="sníž. přenesená",J380,0)</f>
        <v>0</v>
      </c>
      <c r="BI380" s="233">
        <f>IF(N380="nulová",J380,0)</f>
        <v>0</v>
      </c>
      <c r="BJ380" s="18" t="s">
        <v>85</v>
      </c>
      <c r="BK380" s="233">
        <f>ROUND(I380*H380,2)</f>
        <v>0</v>
      </c>
      <c r="BL380" s="18" t="s">
        <v>146</v>
      </c>
      <c r="BM380" s="232" t="s">
        <v>461</v>
      </c>
    </row>
    <row r="381" s="2" customFormat="1">
      <c r="A381" s="39"/>
      <c r="B381" s="40"/>
      <c r="C381" s="41"/>
      <c r="D381" s="234" t="s">
        <v>148</v>
      </c>
      <c r="E381" s="41"/>
      <c r="F381" s="235" t="s">
        <v>462</v>
      </c>
      <c r="G381" s="41"/>
      <c r="H381" s="41"/>
      <c r="I381" s="236"/>
      <c r="J381" s="41"/>
      <c r="K381" s="41"/>
      <c r="L381" s="45"/>
      <c r="M381" s="237"/>
      <c r="N381" s="238"/>
      <c r="O381" s="92"/>
      <c r="P381" s="92"/>
      <c r="Q381" s="92"/>
      <c r="R381" s="92"/>
      <c r="S381" s="92"/>
      <c r="T381" s="93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148</v>
      </c>
      <c r="AU381" s="18" t="s">
        <v>87</v>
      </c>
    </row>
    <row r="382" s="2" customFormat="1">
      <c r="A382" s="39"/>
      <c r="B382" s="40"/>
      <c r="C382" s="41"/>
      <c r="D382" s="241" t="s">
        <v>352</v>
      </c>
      <c r="E382" s="41"/>
      <c r="F382" s="294" t="s">
        <v>457</v>
      </c>
      <c r="G382" s="41"/>
      <c r="H382" s="41"/>
      <c r="I382" s="236"/>
      <c r="J382" s="41"/>
      <c r="K382" s="41"/>
      <c r="L382" s="45"/>
      <c r="M382" s="237"/>
      <c r="N382" s="238"/>
      <c r="O382" s="92"/>
      <c r="P382" s="92"/>
      <c r="Q382" s="92"/>
      <c r="R382" s="92"/>
      <c r="S382" s="92"/>
      <c r="T382" s="93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352</v>
      </c>
      <c r="AU382" s="18" t="s">
        <v>87</v>
      </c>
    </row>
    <row r="383" s="12" customFormat="1" ht="22.8" customHeight="1">
      <c r="A383" s="12"/>
      <c r="B383" s="204"/>
      <c r="C383" s="205"/>
      <c r="D383" s="206" t="s">
        <v>76</v>
      </c>
      <c r="E383" s="218" t="s">
        <v>463</v>
      </c>
      <c r="F383" s="218" t="s">
        <v>464</v>
      </c>
      <c r="G383" s="205"/>
      <c r="H383" s="205"/>
      <c r="I383" s="208"/>
      <c r="J383" s="219">
        <f>BK383</f>
        <v>0</v>
      </c>
      <c r="K383" s="205"/>
      <c r="L383" s="210"/>
      <c r="M383" s="211"/>
      <c r="N383" s="212"/>
      <c r="O383" s="212"/>
      <c r="P383" s="213">
        <f>SUM(P384:P385)</f>
        <v>0</v>
      </c>
      <c r="Q383" s="212"/>
      <c r="R383" s="213">
        <f>SUM(R384:R385)</f>
        <v>0</v>
      </c>
      <c r="S383" s="212"/>
      <c r="T383" s="214">
        <f>SUM(T384:T385)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15" t="s">
        <v>85</v>
      </c>
      <c r="AT383" s="216" t="s">
        <v>76</v>
      </c>
      <c r="AU383" s="216" t="s">
        <v>85</v>
      </c>
      <c r="AY383" s="215" t="s">
        <v>140</v>
      </c>
      <c r="BK383" s="217">
        <f>SUM(BK384:BK385)</f>
        <v>0</v>
      </c>
    </row>
    <row r="384" s="2" customFormat="1" ht="33" customHeight="1">
      <c r="A384" s="39"/>
      <c r="B384" s="40"/>
      <c r="C384" s="220" t="s">
        <v>465</v>
      </c>
      <c r="D384" s="220" t="s">
        <v>142</v>
      </c>
      <c r="E384" s="221" t="s">
        <v>466</v>
      </c>
      <c r="F384" s="222" t="s">
        <v>467</v>
      </c>
      <c r="G384" s="223" t="s">
        <v>199</v>
      </c>
      <c r="H384" s="224">
        <v>1675.8219999999999</v>
      </c>
      <c r="I384" s="225"/>
      <c r="J384" s="226">
        <f>ROUND(I384*H384,2)</f>
        <v>0</v>
      </c>
      <c r="K384" s="227"/>
      <c r="L384" s="45"/>
      <c r="M384" s="228" t="s">
        <v>1</v>
      </c>
      <c r="N384" s="229" t="s">
        <v>42</v>
      </c>
      <c r="O384" s="92"/>
      <c r="P384" s="230">
        <f>O384*H384</f>
        <v>0</v>
      </c>
      <c r="Q384" s="230">
        <v>0</v>
      </c>
      <c r="R384" s="230">
        <f>Q384*H384</f>
        <v>0</v>
      </c>
      <c r="S384" s="230">
        <v>0</v>
      </c>
      <c r="T384" s="231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2" t="s">
        <v>146</v>
      </c>
      <c r="AT384" s="232" t="s">
        <v>142</v>
      </c>
      <c r="AU384" s="232" t="s">
        <v>87</v>
      </c>
      <c r="AY384" s="18" t="s">
        <v>140</v>
      </c>
      <c r="BE384" s="233">
        <f>IF(N384="základní",J384,0)</f>
        <v>0</v>
      </c>
      <c r="BF384" s="233">
        <f>IF(N384="snížená",J384,0)</f>
        <v>0</v>
      </c>
      <c r="BG384" s="233">
        <f>IF(N384="zákl. přenesená",J384,0)</f>
        <v>0</v>
      </c>
      <c r="BH384" s="233">
        <f>IF(N384="sníž. přenesená",J384,0)</f>
        <v>0</v>
      </c>
      <c r="BI384" s="233">
        <f>IF(N384="nulová",J384,0)</f>
        <v>0</v>
      </c>
      <c r="BJ384" s="18" t="s">
        <v>85</v>
      </c>
      <c r="BK384" s="233">
        <f>ROUND(I384*H384,2)</f>
        <v>0</v>
      </c>
      <c r="BL384" s="18" t="s">
        <v>146</v>
      </c>
      <c r="BM384" s="232" t="s">
        <v>468</v>
      </c>
    </row>
    <row r="385" s="2" customFormat="1">
      <c r="A385" s="39"/>
      <c r="B385" s="40"/>
      <c r="C385" s="41"/>
      <c r="D385" s="234" t="s">
        <v>148</v>
      </c>
      <c r="E385" s="41"/>
      <c r="F385" s="235" t="s">
        <v>469</v>
      </c>
      <c r="G385" s="41"/>
      <c r="H385" s="41"/>
      <c r="I385" s="236"/>
      <c r="J385" s="41"/>
      <c r="K385" s="41"/>
      <c r="L385" s="45"/>
      <c r="M385" s="237"/>
      <c r="N385" s="238"/>
      <c r="O385" s="92"/>
      <c r="P385" s="92"/>
      <c r="Q385" s="92"/>
      <c r="R385" s="92"/>
      <c r="S385" s="92"/>
      <c r="T385" s="93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148</v>
      </c>
      <c r="AU385" s="18" t="s">
        <v>87</v>
      </c>
    </row>
    <row r="386" s="12" customFormat="1" ht="25.92" customHeight="1">
      <c r="A386" s="12"/>
      <c r="B386" s="204"/>
      <c r="C386" s="205"/>
      <c r="D386" s="206" t="s">
        <v>76</v>
      </c>
      <c r="E386" s="207" t="s">
        <v>470</v>
      </c>
      <c r="F386" s="207" t="s">
        <v>471</v>
      </c>
      <c r="G386" s="205"/>
      <c r="H386" s="205"/>
      <c r="I386" s="208"/>
      <c r="J386" s="209">
        <f>BK386</f>
        <v>0</v>
      </c>
      <c r="K386" s="205"/>
      <c r="L386" s="210"/>
      <c r="M386" s="211"/>
      <c r="N386" s="212"/>
      <c r="O386" s="212"/>
      <c r="P386" s="213">
        <f>P387</f>
        <v>0</v>
      </c>
      <c r="Q386" s="212"/>
      <c r="R386" s="213">
        <f>R387</f>
        <v>0.060999999999999999</v>
      </c>
      <c r="S386" s="212"/>
      <c r="T386" s="214">
        <f>T387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15" t="s">
        <v>87</v>
      </c>
      <c r="AT386" s="216" t="s">
        <v>76</v>
      </c>
      <c r="AU386" s="216" t="s">
        <v>77</v>
      </c>
      <c r="AY386" s="215" t="s">
        <v>140</v>
      </c>
      <c r="BK386" s="217">
        <f>BK387</f>
        <v>0</v>
      </c>
    </row>
    <row r="387" s="12" customFormat="1" ht="22.8" customHeight="1">
      <c r="A387" s="12"/>
      <c r="B387" s="204"/>
      <c r="C387" s="205"/>
      <c r="D387" s="206" t="s">
        <v>76</v>
      </c>
      <c r="E387" s="218" t="s">
        <v>472</v>
      </c>
      <c r="F387" s="218" t="s">
        <v>473</v>
      </c>
      <c r="G387" s="205"/>
      <c r="H387" s="205"/>
      <c r="I387" s="208"/>
      <c r="J387" s="219">
        <f>BK387</f>
        <v>0</v>
      </c>
      <c r="K387" s="205"/>
      <c r="L387" s="210"/>
      <c r="M387" s="211"/>
      <c r="N387" s="212"/>
      <c r="O387" s="212"/>
      <c r="P387" s="213">
        <f>SUM(P388:P409)</f>
        <v>0</v>
      </c>
      <c r="Q387" s="212"/>
      <c r="R387" s="213">
        <f>SUM(R388:R409)</f>
        <v>0.060999999999999999</v>
      </c>
      <c r="S387" s="212"/>
      <c r="T387" s="214">
        <f>SUM(T388:T409)</f>
        <v>0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215" t="s">
        <v>87</v>
      </c>
      <c r="AT387" s="216" t="s">
        <v>76</v>
      </c>
      <c r="AU387" s="216" t="s">
        <v>85</v>
      </c>
      <c r="AY387" s="215" t="s">
        <v>140</v>
      </c>
      <c r="BK387" s="217">
        <f>SUM(BK388:BK409)</f>
        <v>0</v>
      </c>
    </row>
    <row r="388" s="2" customFormat="1" ht="24.15" customHeight="1">
      <c r="A388" s="39"/>
      <c r="B388" s="40"/>
      <c r="C388" s="220" t="s">
        <v>474</v>
      </c>
      <c r="D388" s="220" t="s">
        <v>142</v>
      </c>
      <c r="E388" s="221" t="s">
        <v>475</v>
      </c>
      <c r="F388" s="222" t="s">
        <v>476</v>
      </c>
      <c r="G388" s="223" t="s">
        <v>145</v>
      </c>
      <c r="H388" s="224">
        <v>84.840000000000003</v>
      </c>
      <c r="I388" s="225"/>
      <c r="J388" s="226">
        <f>ROUND(I388*H388,2)</f>
        <v>0</v>
      </c>
      <c r="K388" s="227"/>
      <c r="L388" s="45"/>
      <c r="M388" s="228" t="s">
        <v>1</v>
      </c>
      <c r="N388" s="229" t="s">
        <v>42</v>
      </c>
      <c r="O388" s="92"/>
      <c r="P388" s="230">
        <f>O388*H388</f>
        <v>0</v>
      </c>
      <c r="Q388" s="230">
        <v>0</v>
      </c>
      <c r="R388" s="230">
        <f>Q388*H388</f>
        <v>0</v>
      </c>
      <c r="S388" s="230">
        <v>0</v>
      </c>
      <c r="T388" s="231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2" t="s">
        <v>240</v>
      </c>
      <c r="AT388" s="232" t="s">
        <v>142</v>
      </c>
      <c r="AU388" s="232" t="s">
        <v>87</v>
      </c>
      <c r="AY388" s="18" t="s">
        <v>140</v>
      </c>
      <c r="BE388" s="233">
        <f>IF(N388="základní",J388,0)</f>
        <v>0</v>
      </c>
      <c r="BF388" s="233">
        <f>IF(N388="snížená",J388,0)</f>
        <v>0</v>
      </c>
      <c r="BG388" s="233">
        <f>IF(N388="zákl. přenesená",J388,0)</f>
        <v>0</v>
      </c>
      <c r="BH388" s="233">
        <f>IF(N388="sníž. přenesená",J388,0)</f>
        <v>0</v>
      </c>
      <c r="BI388" s="233">
        <f>IF(N388="nulová",J388,0)</f>
        <v>0</v>
      </c>
      <c r="BJ388" s="18" t="s">
        <v>85</v>
      </c>
      <c r="BK388" s="233">
        <f>ROUND(I388*H388,2)</f>
        <v>0</v>
      </c>
      <c r="BL388" s="18" t="s">
        <v>240</v>
      </c>
      <c r="BM388" s="232" t="s">
        <v>477</v>
      </c>
    </row>
    <row r="389" s="2" customFormat="1">
      <c r="A389" s="39"/>
      <c r="B389" s="40"/>
      <c r="C389" s="41"/>
      <c r="D389" s="234" t="s">
        <v>148</v>
      </c>
      <c r="E389" s="41"/>
      <c r="F389" s="235" t="s">
        <v>478</v>
      </c>
      <c r="G389" s="41"/>
      <c r="H389" s="41"/>
      <c r="I389" s="236"/>
      <c r="J389" s="41"/>
      <c r="K389" s="41"/>
      <c r="L389" s="45"/>
      <c r="M389" s="237"/>
      <c r="N389" s="238"/>
      <c r="O389" s="92"/>
      <c r="P389" s="92"/>
      <c r="Q389" s="92"/>
      <c r="R389" s="92"/>
      <c r="S389" s="92"/>
      <c r="T389" s="93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148</v>
      </c>
      <c r="AU389" s="18" t="s">
        <v>87</v>
      </c>
    </row>
    <row r="390" s="14" customFormat="1">
      <c r="A390" s="14"/>
      <c r="B390" s="251"/>
      <c r="C390" s="252"/>
      <c r="D390" s="241" t="s">
        <v>150</v>
      </c>
      <c r="E390" s="253" t="s">
        <v>1</v>
      </c>
      <c r="F390" s="254" t="s">
        <v>172</v>
      </c>
      <c r="G390" s="252"/>
      <c r="H390" s="253" t="s">
        <v>1</v>
      </c>
      <c r="I390" s="255"/>
      <c r="J390" s="252"/>
      <c r="K390" s="252"/>
      <c r="L390" s="256"/>
      <c r="M390" s="257"/>
      <c r="N390" s="258"/>
      <c r="O390" s="258"/>
      <c r="P390" s="258"/>
      <c r="Q390" s="258"/>
      <c r="R390" s="258"/>
      <c r="S390" s="258"/>
      <c r="T390" s="259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60" t="s">
        <v>150</v>
      </c>
      <c r="AU390" s="260" t="s">
        <v>87</v>
      </c>
      <c r="AV390" s="14" t="s">
        <v>85</v>
      </c>
      <c r="AW390" s="14" t="s">
        <v>32</v>
      </c>
      <c r="AX390" s="14" t="s">
        <v>77</v>
      </c>
      <c r="AY390" s="260" t="s">
        <v>140</v>
      </c>
    </row>
    <row r="391" s="13" customFormat="1">
      <c r="A391" s="13"/>
      <c r="B391" s="239"/>
      <c r="C391" s="240"/>
      <c r="D391" s="241" t="s">
        <v>150</v>
      </c>
      <c r="E391" s="242" t="s">
        <v>1</v>
      </c>
      <c r="F391" s="243" t="s">
        <v>479</v>
      </c>
      <c r="G391" s="240"/>
      <c r="H391" s="244">
        <v>28.280000000000001</v>
      </c>
      <c r="I391" s="245"/>
      <c r="J391" s="240"/>
      <c r="K391" s="240"/>
      <c r="L391" s="246"/>
      <c r="M391" s="247"/>
      <c r="N391" s="248"/>
      <c r="O391" s="248"/>
      <c r="P391" s="248"/>
      <c r="Q391" s="248"/>
      <c r="R391" s="248"/>
      <c r="S391" s="248"/>
      <c r="T391" s="249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50" t="s">
        <v>150</v>
      </c>
      <c r="AU391" s="250" t="s">
        <v>87</v>
      </c>
      <c r="AV391" s="13" t="s">
        <v>87</v>
      </c>
      <c r="AW391" s="13" t="s">
        <v>32</v>
      </c>
      <c r="AX391" s="13" t="s">
        <v>77</v>
      </c>
      <c r="AY391" s="250" t="s">
        <v>140</v>
      </c>
    </row>
    <row r="392" s="15" customFormat="1">
      <c r="A392" s="15"/>
      <c r="B392" s="261"/>
      <c r="C392" s="262"/>
      <c r="D392" s="241" t="s">
        <v>150</v>
      </c>
      <c r="E392" s="263" t="s">
        <v>1</v>
      </c>
      <c r="F392" s="264" t="s">
        <v>171</v>
      </c>
      <c r="G392" s="262"/>
      <c r="H392" s="265">
        <v>28.280000000000001</v>
      </c>
      <c r="I392" s="266"/>
      <c r="J392" s="262"/>
      <c r="K392" s="262"/>
      <c r="L392" s="267"/>
      <c r="M392" s="268"/>
      <c r="N392" s="269"/>
      <c r="O392" s="269"/>
      <c r="P392" s="269"/>
      <c r="Q392" s="269"/>
      <c r="R392" s="269"/>
      <c r="S392" s="269"/>
      <c r="T392" s="270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71" t="s">
        <v>150</v>
      </c>
      <c r="AU392" s="271" t="s">
        <v>87</v>
      </c>
      <c r="AV392" s="15" t="s">
        <v>158</v>
      </c>
      <c r="AW392" s="15" t="s">
        <v>32</v>
      </c>
      <c r="AX392" s="15" t="s">
        <v>77</v>
      </c>
      <c r="AY392" s="271" t="s">
        <v>140</v>
      </c>
    </row>
    <row r="393" s="14" customFormat="1">
      <c r="A393" s="14"/>
      <c r="B393" s="251"/>
      <c r="C393" s="252"/>
      <c r="D393" s="241" t="s">
        <v>150</v>
      </c>
      <c r="E393" s="253" t="s">
        <v>1</v>
      </c>
      <c r="F393" s="254" t="s">
        <v>174</v>
      </c>
      <c r="G393" s="252"/>
      <c r="H393" s="253" t="s">
        <v>1</v>
      </c>
      <c r="I393" s="255"/>
      <c r="J393" s="252"/>
      <c r="K393" s="252"/>
      <c r="L393" s="256"/>
      <c r="M393" s="257"/>
      <c r="N393" s="258"/>
      <c r="O393" s="258"/>
      <c r="P393" s="258"/>
      <c r="Q393" s="258"/>
      <c r="R393" s="258"/>
      <c r="S393" s="258"/>
      <c r="T393" s="259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60" t="s">
        <v>150</v>
      </c>
      <c r="AU393" s="260" t="s">
        <v>87</v>
      </c>
      <c r="AV393" s="14" t="s">
        <v>85</v>
      </c>
      <c r="AW393" s="14" t="s">
        <v>32</v>
      </c>
      <c r="AX393" s="14" t="s">
        <v>77</v>
      </c>
      <c r="AY393" s="260" t="s">
        <v>140</v>
      </c>
    </row>
    <row r="394" s="13" customFormat="1">
      <c r="A394" s="13"/>
      <c r="B394" s="239"/>
      <c r="C394" s="240"/>
      <c r="D394" s="241" t="s">
        <v>150</v>
      </c>
      <c r="E394" s="242" t="s">
        <v>1</v>
      </c>
      <c r="F394" s="243" t="s">
        <v>479</v>
      </c>
      <c r="G394" s="240"/>
      <c r="H394" s="244">
        <v>28.280000000000001</v>
      </c>
      <c r="I394" s="245"/>
      <c r="J394" s="240"/>
      <c r="K394" s="240"/>
      <c r="L394" s="246"/>
      <c r="M394" s="247"/>
      <c r="N394" s="248"/>
      <c r="O394" s="248"/>
      <c r="P394" s="248"/>
      <c r="Q394" s="248"/>
      <c r="R394" s="248"/>
      <c r="S394" s="248"/>
      <c r="T394" s="249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50" t="s">
        <v>150</v>
      </c>
      <c r="AU394" s="250" t="s">
        <v>87</v>
      </c>
      <c r="AV394" s="13" t="s">
        <v>87</v>
      </c>
      <c r="AW394" s="13" t="s">
        <v>32</v>
      </c>
      <c r="AX394" s="13" t="s">
        <v>77</v>
      </c>
      <c r="AY394" s="250" t="s">
        <v>140</v>
      </c>
    </row>
    <row r="395" s="15" customFormat="1">
      <c r="A395" s="15"/>
      <c r="B395" s="261"/>
      <c r="C395" s="262"/>
      <c r="D395" s="241" t="s">
        <v>150</v>
      </c>
      <c r="E395" s="263" t="s">
        <v>1</v>
      </c>
      <c r="F395" s="264" t="s">
        <v>171</v>
      </c>
      <c r="G395" s="262"/>
      <c r="H395" s="265">
        <v>28.280000000000001</v>
      </c>
      <c r="I395" s="266"/>
      <c r="J395" s="262"/>
      <c r="K395" s="262"/>
      <c r="L395" s="267"/>
      <c r="M395" s="268"/>
      <c r="N395" s="269"/>
      <c r="O395" s="269"/>
      <c r="P395" s="269"/>
      <c r="Q395" s="269"/>
      <c r="R395" s="269"/>
      <c r="S395" s="269"/>
      <c r="T395" s="270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71" t="s">
        <v>150</v>
      </c>
      <c r="AU395" s="271" t="s">
        <v>87</v>
      </c>
      <c r="AV395" s="15" t="s">
        <v>158</v>
      </c>
      <c r="AW395" s="15" t="s">
        <v>32</v>
      </c>
      <c r="AX395" s="15" t="s">
        <v>77</v>
      </c>
      <c r="AY395" s="271" t="s">
        <v>140</v>
      </c>
    </row>
    <row r="396" s="14" customFormat="1">
      <c r="A396" s="14"/>
      <c r="B396" s="251"/>
      <c r="C396" s="252"/>
      <c r="D396" s="241" t="s">
        <v>150</v>
      </c>
      <c r="E396" s="253" t="s">
        <v>1</v>
      </c>
      <c r="F396" s="254" t="s">
        <v>175</v>
      </c>
      <c r="G396" s="252"/>
      <c r="H396" s="253" t="s">
        <v>1</v>
      </c>
      <c r="I396" s="255"/>
      <c r="J396" s="252"/>
      <c r="K396" s="252"/>
      <c r="L396" s="256"/>
      <c r="M396" s="257"/>
      <c r="N396" s="258"/>
      <c r="O396" s="258"/>
      <c r="P396" s="258"/>
      <c r="Q396" s="258"/>
      <c r="R396" s="258"/>
      <c r="S396" s="258"/>
      <c r="T396" s="259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60" t="s">
        <v>150</v>
      </c>
      <c r="AU396" s="260" t="s">
        <v>87</v>
      </c>
      <c r="AV396" s="14" t="s">
        <v>85</v>
      </c>
      <c r="AW396" s="14" t="s">
        <v>32</v>
      </c>
      <c r="AX396" s="14" t="s">
        <v>77</v>
      </c>
      <c r="AY396" s="260" t="s">
        <v>140</v>
      </c>
    </row>
    <row r="397" s="13" customFormat="1">
      <c r="A397" s="13"/>
      <c r="B397" s="239"/>
      <c r="C397" s="240"/>
      <c r="D397" s="241" t="s">
        <v>150</v>
      </c>
      <c r="E397" s="242" t="s">
        <v>1</v>
      </c>
      <c r="F397" s="243" t="s">
        <v>479</v>
      </c>
      <c r="G397" s="240"/>
      <c r="H397" s="244">
        <v>28.280000000000001</v>
      </c>
      <c r="I397" s="245"/>
      <c r="J397" s="240"/>
      <c r="K397" s="240"/>
      <c r="L397" s="246"/>
      <c r="M397" s="247"/>
      <c r="N397" s="248"/>
      <c r="O397" s="248"/>
      <c r="P397" s="248"/>
      <c r="Q397" s="248"/>
      <c r="R397" s="248"/>
      <c r="S397" s="248"/>
      <c r="T397" s="249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50" t="s">
        <v>150</v>
      </c>
      <c r="AU397" s="250" t="s">
        <v>87</v>
      </c>
      <c r="AV397" s="13" t="s">
        <v>87</v>
      </c>
      <c r="AW397" s="13" t="s">
        <v>32</v>
      </c>
      <c r="AX397" s="13" t="s">
        <v>77</v>
      </c>
      <c r="AY397" s="250" t="s">
        <v>140</v>
      </c>
    </row>
    <row r="398" s="15" customFormat="1">
      <c r="A398" s="15"/>
      <c r="B398" s="261"/>
      <c r="C398" s="262"/>
      <c r="D398" s="241" t="s">
        <v>150</v>
      </c>
      <c r="E398" s="263" t="s">
        <v>1</v>
      </c>
      <c r="F398" s="264" t="s">
        <v>171</v>
      </c>
      <c r="G398" s="262"/>
      <c r="H398" s="265">
        <v>28.280000000000001</v>
      </c>
      <c r="I398" s="266"/>
      <c r="J398" s="262"/>
      <c r="K398" s="262"/>
      <c r="L398" s="267"/>
      <c r="M398" s="268"/>
      <c r="N398" s="269"/>
      <c r="O398" s="269"/>
      <c r="P398" s="269"/>
      <c r="Q398" s="269"/>
      <c r="R398" s="269"/>
      <c r="S398" s="269"/>
      <c r="T398" s="270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71" t="s">
        <v>150</v>
      </c>
      <c r="AU398" s="271" t="s">
        <v>87</v>
      </c>
      <c r="AV398" s="15" t="s">
        <v>158</v>
      </c>
      <c r="AW398" s="15" t="s">
        <v>32</v>
      </c>
      <c r="AX398" s="15" t="s">
        <v>77</v>
      </c>
      <c r="AY398" s="271" t="s">
        <v>140</v>
      </c>
    </row>
    <row r="399" s="16" customFormat="1">
      <c r="A399" s="16"/>
      <c r="B399" s="272"/>
      <c r="C399" s="273"/>
      <c r="D399" s="241" t="s">
        <v>150</v>
      </c>
      <c r="E399" s="274" t="s">
        <v>1</v>
      </c>
      <c r="F399" s="275" t="s">
        <v>176</v>
      </c>
      <c r="G399" s="273"/>
      <c r="H399" s="276">
        <v>84.840000000000003</v>
      </c>
      <c r="I399" s="277"/>
      <c r="J399" s="273"/>
      <c r="K399" s="273"/>
      <c r="L399" s="278"/>
      <c r="M399" s="279"/>
      <c r="N399" s="280"/>
      <c r="O399" s="280"/>
      <c r="P399" s="280"/>
      <c r="Q399" s="280"/>
      <c r="R399" s="280"/>
      <c r="S399" s="280"/>
      <c r="T399" s="281"/>
      <c r="U399" s="16"/>
      <c r="V399" s="16"/>
      <c r="W399" s="16"/>
      <c r="X399" s="16"/>
      <c r="Y399" s="16"/>
      <c r="Z399" s="16"/>
      <c r="AA399" s="16"/>
      <c r="AB399" s="16"/>
      <c r="AC399" s="16"/>
      <c r="AD399" s="16"/>
      <c r="AE399" s="16"/>
      <c r="AT399" s="282" t="s">
        <v>150</v>
      </c>
      <c r="AU399" s="282" t="s">
        <v>87</v>
      </c>
      <c r="AV399" s="16" t="s">
        <v>146</v>
      </c>
      <c r="AW399" s="16" t="s">
        <v>32</v>
      </c>
      <c r="AX399" s="16" t="s">
        <v>85</v>
      </c>
      <c r="AY399" s="282" t="s">
        <v>140</v>
      </c>
    </row>
    <row r="400" s="14" customFormat="1">
      <c r="A400" s="14"/>
      <c r="B400" s="251"/>
      <c r="C400" s="252"/>
      <c r="D400" s="241" t="s">
        <v>150</v>
      </c>
      <c r="E400" s="253" t="s">
        <v>1</v>
      </c>
      <c r="F400" s="254" t="s">
        <v>157</v>
      </c>
      <c r="G400" s="252"/>
      <c r="H400" s="253" t="s">
        <v>1</v>
      </c>
      <c r="I400" s="255"/>
      <c r="J400" s="252"/>
      <c r="K400" s="252"/>
      <c r="L400" s="256"/>
      <c r="M400" s="257"/>
      <c r="N400" s="258"/>
      <c r="O400" s="258"/>
      <c r="P400" s="258"/>
      <c r="Q400" s="258"/>
      <c r="R400" s="258"/>
      <c r="S400" s="258"/>
      <c r="T400" s="259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60" t="s">
        <v>150</v>
      </c>
      <c r="AU400" s="260" t="s">
        <v>87</v>
      </c>
      <c r="AV400" s="14" t="s">
        <v>85</v>
      </c>
      <c r="AW400" s="14" t="s">
        <v>32</v>
      </c>
      <c r="AX400" s="14" t="s">
        <v>77</v>
      </c>
      <c r="AY400" s="260" t="s">
        <v>140</v>
      </c>
    </row>
    <row r="401" s="2" customFormat="1" ht="16.5" customHeight="1">
      <c r="A401" s="39"/>
      <c r="B401" s="40"/>
      <c r="C401" s="283" t="s">
        <v>480</v>
      </c>
      <c r="D401" s="283" t="s">
        <v>196</v>
      </c>
      <c r="E401" s="284" t="s">
        <v>481</v>
      </c>
      <c r="F401" s="285" t="s">
        <v>482</v>
      </c>
      <c r="G401" s="286" t="s">
        <v>199</v>
      </c>
      <c r="H401" s="287">
        <v>0.028000000000000001</v>
      </c>
      <c r="I401" s="288"/>
      <c r="J401" s="289">
        <f>ROUND(I401*H401,2)</f>
        <v>0</v>
      </c>
      <c r="K401" s="290"/>
      <c r="L401" s="291"/>
      <c r="M401" s="292" t="s">
        <v>1</v>
      </c>
      <c r="N401" s="293" t="s">
        <v>42</v>
      </c>
      <c r="O401" s="92"/>
      <c r="P401" s="230">
        <f>O401*H401</f>
        <v>0</v>
      </c>
      <c r="Q401" s="230">
        <v>1</v>
      </c>
      <c r="R401" s="230">
        <f>Q401*H401</f>
        <v>0.028000000000000001</v>
      </c>
      <c r="S401" s="230">
        <v>0</v>
      </c>
      <c r="T401" s="231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2" t="s">
        <v>333</v>
      </c>
      <c r="AT401" s="232" t="s">
        <v>196</v>
      </c>
      <c r="AU401" s="232" t="s">
        <v>87</v>
      </c>
      <c r="AY401" s="18" t="s">
        <v>140</v>
      </c>
      <c r="BE401" s="233">
        <f>IF(N401="základní",J401,0)</f>
        <v>0</v>
      </c>
      <c r="BF401" s="233">
        <f>IF(N401="snížená",J401,0)</f>
        <v>0</v>
      </c>
      <c r="BG401" s="233">
        <f>IF(N401="zákl. přenesená",J401,0)</f>
        <v>0</v>
      </c>
      <c r="BH401" s="233">
        <f>IF(N401="sníž. přenesená",J401,0)</f>
        <v>0</v>
      </c>
      <c r="BI401" s="233">
        <f>IF(N401="nulová",J401,0)</f>
        <v>0</v>
      </c>
      <c r="BJ401" s="18" t="s">
        <v>85</v>
      </c>
      <c r="BK401" s="233">
        <f>ROUND(I401*H401,2)</f>
        <v>0</v>
      </c>
      <c r="BL401" s="18" t="s">
        <v>240</v>
      </c>
      <c r="BM401" s="232" t="s">
        <v>483</v>
      </c>
    </row>
    <row r="402" s="13" customFormat="1">
      <c r="A402" s="13"/>
      <c r="B402" s="239"/>
      <c r="C402" s="240"/>
      <c r="D402" s="241" t="s">
        <v>150</v>
      </c>
      <c r="E402" s="240"/>
      <c r="F402" s="243" t="s">
        <v>484</v>
      </c>
      <c r="G402" s="240"/>
      <c r="H402" s="244">
        <v>0.028000000000000001</v>
      </c>
      <c r="I402" s="245"/>
      <c r="J402" s="240"/>
      <c r="K402" s="240"/>
      <c r="L402" s="246"/>
      <c r="M402" s="247"/>
      <c r="N402" s="248"/>
      <c r="O402" s="248"/>
      <c r="P402" s="248"/>
      <c r="Q402" s="248"/>
      <c r="R402" s="248"/>
      <c r="S402" s="248"/>
      <c r="T402" s="249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50" t="s">
        <v>150</v>
      </c>
      <c r="AU402" s="250" t="s">
        <v>87</v>
      </c>
      <c r="AV402" s="13" t="s">
        <v>87</v>
      </c>
      <c r="AW402" s="13" t="s">
        <v>4</v>
      </c>
      <c r="AX402" s="13" t="s">
        <v>85</v>
      </c>
      <c r="AY402" s="250" t="s">
        <v>140</v>
      </c>
    </row>
    <row r="403" s="2" customFormat="1" ht="24.15" customHeight="1">
      <c r="A403" s="39"/>
      <c r="B403" s="40"/>
      <c r="C403" s="220" t="s">
        <v>485</v>
      </c>
      <c r="D403" s="220" t="s">
        <v>142</v>
      </c>
      <c r="E403" s="221" t="s">
        <v>486</v>
      </c>
      <c r="F403" s="222" t="s">
        <v>487</v>
      </c>
      <c r="G403" s="223" t="s">
        <v>145</v>
      </c>
      <c r="H403" s="224">
        <v>84.840000000000003</v>
      </c>
      <c r="I403" s="225"/>
      <c r="J403" s="226">
        <f>ROUND(I403*H403,2)</f>
        <v>0</v>
      </c>
      <c r="K403" s="227"/>
      <c r="L403" s="45"/>
      <c r="M403" s="228" t="s">
        <v>1</v>
      </c>
      <c r="N403" s="229" t="s">
        <v>42</v>
      </c>
      <c r="O403" s="92"/>
      <c r="P403" s="230">
        <f>O403*H403</f>
        <v>0</v>
      </c>
      <c r="Q403" s="230">
        <v>0</v>
      </c>
      <c r="R403" s="230">
        <f>Q403*H403</f>
        <v>0</v>
      </c>
      <c r="S403" s="230">
        <v>0</v>
      </c>
      <c r="T403" s="231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2" t="s">
        <v>240</v>
      </c>
      <c r="AT403" s="232" t="s">
        <v>142</v>
      </c>
      <c r="AU403" s="232" t="s">
        <v>87</v>
      </c>
      <c r="AY403" s="18" t="s">
        <v>140</v>
      </c>
      <c r="BE403" s="233">
        <f>IF(N403="základní",J403,0)</f>
        <v>0</v>
      </c>
      <c r="BF403" s="233">
        <f>IF(N403="snížená",J403,0)</f>
        <v>0</v>
      </c>
      <c r="BG403" s="233">
        <f>IF(N403="zákl. přenesená",J403,0)</f>
        <v>0</v>
      </c>
      <c r="BH403" s="233">
        <f>IF(N403="sníž. přenesená",J403,0)</f>
        <v>0</v>
      </c>
      <c r="BI403" s="233">
        <f>IF(N403="nulová",J403,0)</f>
        <v>0</v>
      </c>
      <c r="BJ403" s="18" t="s">
        <v>85</v>
      </c>
      <c r="BK403" s="233">
        <f>ROUND(I403*H403,2)</f>
        <v>0</v>
      </c>
      <c r="BL403" s="18" t="s">
        <v>240</v>
      </c>
      <c r="BM403" s="232" t="s">
        <v>488</v>
      </c>
    </row>
    <row r="404" s="2" customFormat="1">
      <c r="A404" s="39"/>
      <c r="B404" s="40"/>
      <c r="C404" s="41"/>
      <c r="D404" s="234" t="s">
        <v>148</v>
      </c>
      <c r="E404" s="41"/>
      <c r="F404" s="235" t="s">
        <v>489</v>
      </c>
      <c r="G404" s="41"/>
      <c r="H404" s="41"/>
      <c r="I404" s="236"/>
      <c r="J404" s="41"/>
      <c r="K404" s="41"/>
      <c r="L404" s="45"/>
      <c r="M404" s="237"/>
      <c r="N404" s="238"/>
      <c r="O404" s="92"/>
      <c r="P404" s="92"/>
      <c r="Q404" s="92"/>
      <c r="R404" s="92"/>
      <c r="S404" s="92"/>
      <c r="T404" s="93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148</v>
      </c>
      <c r="AU404" s="18" t="s">
        <v>87</v>
      </c>
    </row>
    <row r="405" s="13" customFormat="1">
      <c r="A405" s="13"/>
      <c r="B405" s="239"/>
      <c r="C405" s="240"/>
      <c r="D405" s="241" t="s">
        <v>150</v>
      </c>
      <c r="E405" s="240"/>
      <c r="F405" s="243" t="s">
        <v>490</v>
      </c>
      <c r="G405" s="240"/>
      <c r="H405" s="244">
        <v>84.840000000000003</v>
      </c>
      <c r="I405" s="245"/>
      <c r="J405" s="240"/>
      <c r="K405" s="240"/>
      <c r="L405" s="246"/>
      <c r="M405" s="247"/>
      <c r="N405" s="248"/>
      <c r="O405" s="248"/>
      <c r="P405" s="248"/>
      <c r="Q405" s="248"/>
      <c r="R405" s="248"/>
      <c r="S405" s="248"/>
      <c r="T405" s="249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50" t="s">
        <v>150</v>
      </c>
      <c r="AU405" s="250" t="s">
        <v>87</v>
      </c>
      <c r="AV405" s="13" t="s">
        <v>87</v>
      </c>
      <c r="AW405" s="13" t="s">
        <v>4</v>
      </c>
      <c r="AX405" s="13" t="s">
        <v>85</v>
      </c>
      <c r="AY405" s="250" t="s">
        <v>140</v>
      </c>
    </row>
    <row r="406" s="2" customFormat="1" ht="16.5" customHeight="1">
      <c r="A406" s="39"/>
      <c r="B406" s="40"/>
      <c r="C406" s="283" t="s">
        <v>491</v>
      </c>
      <c r="D406" s="283" t="s">
        <v>196</v>
      </c>
      <c r="E406" s="284" t="s">
        <v>492</v>
      </c>
      <c r="F406" s="285" t="s">
        <v>493</v>
      </c>
      <c r="G406" s="286" t="s">
        <v>199</v>
      </c>
      <c r="H406" s="287">
        <v>0.033000000000000002</v>
      </c>
      <c r="I406" s="288"/>
      <c r="J406" s="289">
        <f>ROUND(I406*H406,2)</f>
        <v>0</v>
      </c>
      <c r="K406" s="290"/>
      <c r="L406" s="291"/>
      <c r="M406" s="292" t="s">
        <v>1</v>
      </c>
      <c r="N406" s="293" t="s">
        <v>42</v>
      </c>
      <c r="O406" s="92"/>
      <c r="P406" s="230">
        <f>O406*H406</f>
        <v>0</v>
      </c>
      <c r="Q406" s="230">
        <v>1</v>
      </c>
      <c r="R406" s="230">
        <f>Q406*H406</f>
        <v>0.033000000000000002</v>
      </c>
      <c r="S406" s="230">
        <v>0</v>
      </c>
      <c r="T406" s="231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2" t="s">
        <v>333</v>
      </c>
      <c r="AT406" s="232" t="s">
        <v>196</v>
      </c>
      <c r="AU406" s="232" t="s">
        <v>87</v>
      </c>
      <c r="AY406" s="18" t="s">
        <v>140</v>
      </c>
      <c r="BE406" s="233">
        <f>IF(N406="základní",J406,0)</f>
        <v>0</v>
      </c>
      <c r="BF406" s="233">
        <f>IF(N406="snížená",J406,0)</f>
        <v>0</v>
      </c>
      <c r="BG406" s="233">
        <f>IF(N406="zákl. přenesená",J406,0)</f>
        <v>0</v>
      </c>
      <c r="BH406" s="233">
        <f>IF(N406="sníž. přenesená",J406,0)</f>
        <v>0</v>
      </c>
      <c r="BI406" s="233">
        <f>IF(N406="nulová",J406,0)</f>
        <v>0</v>
      </c>
      <c r="BJ406" s="18" t="s">
        <v>85</v>
      </c>
      <c r="BK406" s="233">
        <f>ROUND(I406*H406,2)</f>
        <v>0</v>
      </c>
      <c r="BL406" s="18" t="s">
        <v>240</v>
      </c>
      <c r="BM406" s="232" t="s">
        <v>494</v>
      </c>
    </row>
    <row r="407" s="13" customFormat="1">
      <c r="A407" s="13"/>
      <c r="B407" s="239"/>
      <c r="C407" s="240"/>
      <c r="D407" s="241" t="s">
        <v>150</v>
      </c>
      <c r="E407" s="240"/>
      <c r="F407" s="243" t="s">
        <v>495</v>
      </c>
      <c r="G407" s="240"/>
      <c r="H407" s="244">
        <v>0.033000000000000002</v>
      </c>
      <c r="I407" s="245"/>
      <c r="J407" s="240"/>
      <c r="K407" s="240"/>
      <c r="L407" s="246"/>
      <c r="M407" s="247"/>
      <c r="N407" s="248"/>
      <c r="O407" s="248"/>
      <c r="P407" s="248"/>
      <c r="Q407" s="248"/>
      <c r="R407" s="248"/>
      <c r="S407" s="248"/>
      <c r="T407" s="249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0" t="s">
        <v>150</v>
      </c>
      <c r="AU407" s="250" t="s">
        <v>87</v>
      </c>
      <c r="AV407" s="13" t="s">
        <v>87</v>
      </c>
      <c r="AW407" s="13" t="s">
        <v>4</v>
      </c>
      <c r="AX407" s="13" t="s">
        <v>85</v>
      </c>
      <c r="AY407" s="250" t="s">
        <v>140</v>
      </c>
    </row>
    <row r="408" s="2" customFormat="1" ht="24.15" customHeight="1">
      <c r="A408" s="39"/>
      <c r="B408" s="40"/>
      <c r="C408" s="220" t="s">
        <v>496</v>
      </c>
      <c r="D408" s="220" t="s">
        <v>142</v>
      </c>
      <c r="E408" s="221" t="s">
        <v>497</v>
      </c>
      <c r="F408" s="222" t="s">
        <v>498</v>
      </c>
      <c r="G408" s="223" t="s">
        <v>199</v>
      </c>
      <c r="H408" s="224">
        <v>0.060999999999999999</v>
      </c>
      <c r="I408" s="225"/>
      <c r="J408" s="226">
        <f>ROUND(I408*H408,2)</f>
        <v>0</v>
      </c>
      <c r="K408" s="227"/>
      <c r="L408" s="45"/>
      <c r="M408" s="228" t="s">
        <v>1</v>
      </c>
      <c r="N408" s="229" t="s">
        <v>42</v>
      </c>
      <c r="O408" s="92"/>
      <c r="P408" s="230">
        <f>O408*H408</f>
        <v>0</v>
      </c>
      <c r="Q408" s="230">
        <v>0</v>
      </c>
      <c r="R408" s="230">
        <f>Q408*H408</f>
        <v>0</v>
      </c>
      <c r="S408" s="230">
        <v>0</v>
      </c>
      <c r="T408" s="231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2" t="s">
        <v>240</v>
      </c>
      <c r="AT408" s="232" t="s">
        <v>142</v>
      </c>
      <c r="AU408" s="232" t="s">
        <v>87</v>
      </c>
      <c r="AY408" s="18" t="s">
        <v>140</v>
      </c>
      <c r="BE408" s="233">
        <f>IF(N408="základní",J408,0)</f>
        <v>0</v>
      </c>
      <c r="BF408" s="233">
        <f>IF(N408="snížená",J408,0)</f>
        <v>0</v>
      </c>
      <c r="BG408" s="233">
        <f>IF(N408="zákl. přenesená",J408,0)</f>
        <v>0</v>
      </c>
      <c r="BH408" s="233">
        <f>IF(N408="sníž. přenesená",J408,0)</f>
        <v>0</v>
      </c>
      <c r="BI408" s="233">
        <f>IF(N408="nulová",J408,0)</f>
        <v>0</v>
      </c>
      <c r="BJ408" s="18" t="s">
        <v>85</v>
      </c>
      <c r="BK408" s="233">
        <f>ROUND(I408*H408,2)</f>
        <v>0</v>
      </c>
      <c r="BL408" s="18" t="s">
        <v>240</v>
      </c>
      <c r="BM408" s="232" t="s">
        <v>499</v>
      </c>
    </row>
    <row r="409" s="2" customFormat="1">
      <c r="A409" s="39"/>
      <c r="B409" s="40"/>
      <c r="C409" s="41"/>
      <c r="D409" s="234" t="s">
        <v>148</v>
      </c>
      <c r="E409" s="41"/>
      <c r="F409" s="235" t="s">
        <v>500</v>
      </c>
      <c r="G409" s="41"/>
      <c r="H409" s="41"/>
      <c r="I409" s="236"/>
      <c r="J409" s="41"/>
      <c r="K409" s="41"/>
      <c r="L409" s="45"/>
      <c r="M409" s="237"/>
      <c r="N409" s="238"/>
      <c r="O409" s="92"/>
      <c r="P409" s="92"/>
      <c r="Q409" s="92"/>
      <c r="R409" s="92"/>
      <c r="S409" s="92"/>
      <c r="T409" s="93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148</v>
      </c>
      <c r="AU409" s="18" t="s">
        <v>87</v>
      </c>
    </row>
    <row r="410" s="12" customFormat="1" ht="25.92" customHeight="1">
      <c r="A410" s="12"/>
      <c r="B410" s="204"/>
      <c r="C410" s="205"/>
      <c r="D410" s="206" t="s">
        <v>76</v>
      </c>
      <c r="E410" s="207" t="s">
        <v>501</v>
      </c>
      <c r="F410" s="207" t="s">
        <v>502</v>
      </c>
      <c r="G410" s="205"/>
      <c r="H410" s="205"/>
      <c r="I410" s="208"/>
      <c r="J410" s="209">
        <f>BK410</f>
        <v>0</v>
      </c>
      <c r="K410" s="205"/>
      <c r="L410" s="210"/>
      <c r="M410" s="211"/>
      <c r="N410" s="212"/>
      <c r="O410" s="212"/>
      <c r="P410" s="213">
        <f>SUM(P411:P418)</f>
        <v>0</v>
      </c>
      <c r="Q410" s="212"/>
      <c r="R410" s="213">
        <f>SUM(R411:R418)</f>
        <v>0</v>
      </c>
      <c r="S410" s="212"/>
      <c r="T410" s="214">
        <f>SUM(T411:T418)</f>
        <v>0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15" t="s">
        <v>177</v>
      </c>
      <c r="AT410" s="216" t="s">
        <v>76</v>
      </c>
      <c r="AU410" s="216" t="s">
        <v>77</v>
      </c>
      <c r="AY410" s="215" t="s">
        <v>140</v>
      </c>
      <c r="BK410" s="217">
        <f>SUM(BK411:BK418)</f>
        <v>0</v>
      </c>
    </row>
    <row r="411" s="2" customFormat="1" ht="62.7" customHeight="1">
      <c r="A411" s="39"/>
      <c r="B411" s="40"/>
      <c r="C411" s="220" t="s">
        <v>503</v>
      </c>
      <c r="D411" s="220" t="s">
        <v>142</v>
      </c>
      <c r="E411" s="221" t="s">
        <v>504</v>
      </c>
      <c r="F411" s="222" t="s">
        <v>505</v>
      </c>
      <c r="G411" s="223" t="s">
        <v>506</v>
      </c>
      <c r="H411" s="224">
        <v>1</v>
      </c>
      <c r="I411" s="225"/>
      <c r="J411" s="226">
        <f>ROUND(I411*H411,2)</f>
        <v>0</v>
      </c>
      <c r="K411" s="227"/>
      <c r="L411" s="45"/>
      <c r="M411" s="228" t="s">
        <v>1</v>
      </c>
      <c r="N411" s="229" t="s">
        <v>42</v>
      </c>
      <c r="O411" s="92"/>
      <c r="P411" s="230">
        <f>O411*H411</f>
        <v>0</v>
      </c>
      <c r="Q411" s="230">
        <v>0</v>
      </c>
      <c r="R411" s="230">
        <f>Q411*H411</f>
        <v>0</v>
      </c>
      <c r="S411" s="230">
        <v>0</v>
      </c>
      <c r="T411" s="231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32" t="s">
        <v>146</v>
      </c>
      <c r="AT411" s="232" t="s">
        <v>142</v>
      </c>
      <c r="AU411" s="232" t="s">
        <v>85</v>
      </c>
      <c r="AY411" s="18" t="s">
        <v>140</v>
      </c>
      <c r="BE411" s="233">
        <f>IF(N411="základní",J411,0)</f>
        <v>0</v>
      </c>
      <c r="BF411" s="233">
        <f>IF(N411="snížená",J411,0)</f>
        <v>0</v>
      </c>
      <c r="BG411" s="233">
        <f>IF(N411="zákl. přenesená",J411,0)</f>
        <v>0</v>
      </c>
      <c r="BH411" s="233">
        <f>IF(N411="sníž. přenesená",J411,0)</f>
        <v>0</v>
      </c>
      <c r="BI411" s="233">
        <f>IF(N411="nulová",J411,0)</f>
        <v>0</v>
      </c>
      <c r="BJ411" s="18" t="s">
        <v>85</v>
      </c>
      <c r="BK411" s="233">
        <f>ROUND(I411*H411,2)</f>
        <v>0</v>
      </c>
      <c r="BL411" s="18" t="s">
        <v>146</v>
      </c>
      <c r="BM411" s="232" t="s">
        <v>507</v>
      </c>
    </row>
    <row r="412" s="2" customFormat="1" ht="21.75" customHeight="1">
      <c r="A412" s="39"/>
      <c r="B412" s="40"/>
      <c r="C412" s="220" t="s">
        <v>508</v>
      </c>
      <c r="D412" s="220" t="s">
        <v>142</v>
      </c>
      <c r="E412" s="221" t="s">
        <v>509</v>
      </c>
      <c r="F412" s="222" t="s">
        <v>510</v>
      </c>
      <c r="G412" s="223" t="s">
        <v>506</v>
      </c>
      <c r="H412" s="224">
        <v>1</v>
      </c>
      <c r="I412" s="225"/>
      <c r="J412" s="226">
        <f>ROUND(I412*H412,2)</f>
        <v>0</v>
      </c>
      <c r="K412" s="227"/>
      <c r="L412" s="45"/>
      <c r="M412" s="228" t="s">
        <v>1</v>
      </c>
      <c r="N412" s="229" t="s">
        <v>42</v>
      </c>
      <c r="O412" s="92"/>
      <c r="P412" s="230">
        <f>O412*H412</f>
        <v>0</v>
      </c>
      <c r="Q412" s="230">
        <v>0</v>
      </c>
      <c r="R412" s="230">
        <f>Q412*H412</f>
        <v>0</v>
      </c>
      <c r="S412" s="230">
        <v>0</v>
      </c>
      <c r="T412" s="231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32" t="s">
        <v>146</v>
      </c>
      <c r="AT412" s="232" t="s">
        <v>142</v>
      </c>
      <c r="AU412" s="232" t="s">
        <v>85</v>
      </c>
      <c r="AY412" s="18" t="s">
        <v>140</v>
      </c>
      <c r="BE412" s="233">
        <f>IF(N412="základní",J412,0)</f>
        <v>0</v>
      </c>
      <c r="BF412" s="233">
        <f>IF(N412="snížená",J412,0)</f>
        <v>0</v>
      </c>
      <c r="BG412" s="233">
        <f>IF(N412="zákl. přenesená",J412,0)</f>
        <v>0</v>
      </c>
      <c r="BH412" s="233">
        <f>IF(N412="sníž. přenesená",J412,0)</f>
        <v>0</v>
      </c>
      <c r="BI412" s="233">
        <f>IF(N412="nulová",J412,0)</f>
        <v>0</v>
      </c>
      <c r="BJ412" s="18" t="s">
        <v>85</v>
      </c>
      <c r="BK412" s="233">
        <f>ROUND(I412*H412,2)</f>
        <v>0</v>
      </c>
      <c r="BL412" s="18" t="s">
        <v>146</v>
      </c>
      <c r="BM412" s="232" t="s">
        <v>511</v>
      </c>
    </row>
    <row r="413" s="2" customFormat="1" ht="16.5" customHeight="1">
      <c r="A413" s="39"/>
      <c r="B413" s="40"/>
      <c r="C413" s="220" t="s">
        <v>512</v>
      </c>
      <c r="D413" s="220" t="s">
        <v>142</v>
      </c>
      <c r="E413" s="221" t="s">
        <v>513</v>
      </c>
      <c r="F413" s="222" t="s">
        <v>514</v>
      </c>
      <c r="G413" s="223" t="s">
        <v>506</v>
      </c>
      <c r="H413" s="224">
        <v>1</v>
      </c>
      <c r="I413" s="225"/>
      <c r="J413" s="226">
        <f>ROUND(I413*H413,2)</f>
        <v>0</v>
      </c>
      <c r="K413" s="227"/>
      <c r="L413" s="45"/>
      <c r="M413" s="228" t="s">
        <v>1</v>
      </c>
      <c r="N413" s="229" t="s">
        <v>42</v>
      </c>
      <c r="O413" s="92"/>
      <c r="P413" s="230">
        <f>O413*H413</f>
        <v>0</v>
      </c>
      <c r="Q413" s="230">
        <v>0</v>
      </c>
      <c r="R413" s="230">
        <f>Q413*H413</f>
        <v>0</v>
      </c>
      <c r="S413" s="230">
        <v>0</v>
      </c>
      <c r="T413" s="231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32" t="s">
        <v>146</v>
      </c>
      <c r="AT413" s="232" t="s">
        <v>142</v>
      </c>
      <c r="AU413" s="232" t="s">
        <v>85</v>
      </c>
      <c r="AY413" s="18" t="s">
        <v>140</v>
      </c>
      <c r="BE413" s="233">
        <f>IF(N413="základní",J413,0)</f>
        <v>0</v>
      </c>
      <c r="BF413" s="233">
        <f>IF(N413="snížená",J413,0)</f>
        <v>0</v>
      </c>
      <c r="BG413" s="233">
        <f>IF(N413="zákl. přenesená",J413,0)</f>
        <v>0</v>
      </c>
      <c r="BH413" s="233">
        <f>IF(N413="sníž. přenesená",J413,0)</f>
        <v>0</v>
      </c>
      <c r="BI413" s="233">
        <f>IF(N413="nulová",J413,0)</f>
        <v>0</v>
      </c>
      <c r="BJ413" s="18" t="s">
        <v>85</v>
      </c>
      <c r="BK413" s="233">
        <f>ROUND(I413*H413,2)</f>
        <v>0</v>
      </c>
      <c r="BL413" s="18" t="s">
        <v>146</v>
      </c>
      <c r="BM413" s="232" t="s">
        <v>515</v>
      </c>
    </row>
    <row r="414" s="2" customFormat="1" ht="16.5" customHeight="1">
      <c r="A414" s="39"/>
      <c r="B414" s="40"/>
      <c r="C414" s="220" t="s">
        <v>516</v>
      </c>
      <c r="D414" s="220" t="s">
        <v>142</v>
      </c>
      <c r="E414" s="221" t="s">
        <v>517</v>
      </c>
      <c r="F414" s="222" t="s">
        <v>518</v>
      </c>
      <c r="G414" s="223" t="s">
        <v>506</v>
      </c>
      <c r="H414" s="224">
        <v>1</v>
      </c>
      <c r="I414" s="225"/>
      <c r="J414" s="226">
        <f>ROUND(I414*H414,2)</f>
        <v>0</v>
      </c>
      <c r="K414" s="227"/>
      <c r="L414" s="45"/>
      <c r="M414" s="228" t="s">
        <v>1</v>
      </c>
      <c r="N414" s="229" t="s">
        <v>42</v>
      </c>
      <c r="O414" s="92"/>
      <c r="P414" s="230">
        <f>O414*H414</f>
        <v>0</v>
      </c>
      <c r="Q414" s="230">
        <v>0</v>
      </c>
      <c r="R414" s="230">
        <f>Q414*H414</f>
        <v>0</v>
      </c>
      <c r="S414" s="230">
        <v>0</v>
      </c>
      <c r="T414" s="231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2" t="s">
        <v>146</v>
      </c>
      <c r="AT414" s="232" t="s">
        <v>142</v>
      </c>
      <c r="AU414" s="232" t="s">
        <v>85</v>
      </c>
      <c r="AY414" s="18" t="s">
        <v>140</v>
      </c>
      <c r="BE414" s="233">
        <f>IF(N414="základní",J414,0)</f>
        <v>0</v>
      </c>
      <c r="BF414" s="233">
        <f>IF(N414="snížená",J414,0)</f>
        <v>0</v>
      </c>
      <c r="BG414" s="233">
        <f>IF(N414="zákl. přenesená",J414,0)</f>
        <v>0</v>
      </c>
      <c r="BH414" s="233">
        <f>IF(N414="sníž. přenesená",J414,0)</f>
        <v>0</v>
      </c>
      <c r="BI414" s="233">
        <f>IF(N414="nulová",J414,0)</f>
        <v>0</v>
      </c>
      <c r="BJ414" s="18" t="s">
        <v>85</v>
      </c>
      <c r="BK414" s="233">
        <f>ROUND(I414*H414,2)</f>
        <v>0</v>
      </c>
      <c r="BL414" s="18" t="s">
        <v>146</v>
      </c>
      <c r="BM414" s="232" t="s">
        <v>519</v>
      </c>
    </row>
    <row r="415" s="2" customFormat="1" ht="16.5" customHeight="1">
      <c r="A415" s="39"/>
      <c r="B415" s="40"/>
      <c r="C415" s="220" t="s">
        <v>520</v>
      </c>
      <c r="D415" s="220" t="s">
        <v>142</v>
      </c>
      <c r="E415" s="221" t="s">
        <v>521</v>
      </c>
      <c r="F415" s="222" t="s">
        <v>522</v>
      </c>
      <c r="G415" s="223" t="s">
        <v>506</v>
      </c>
      <c r="H415" s="224">
        <v>1</v>
      </c>
      <c r="I415" s="225"/>
      <c r="J415" s="226">
        <f>ROUND(I415*H415,2)</f>
        <v>0</v>
      </c>
      <c r="K415" s="227"/>
      <c r="L415" s="45"/>
      <c r="M415" s="228" t="s">
        <v>1</v>
      </c>
      <c r="N415" s="229" t="s">
        <v>42</v>
      </c>
      <c r="O415" s="92"/>
      <c r="P415" s="230">
        <f>O415*H415</f>
        <v>0</v>
      </c>
      <c r="Q415" s="230">
        <v>0</v>
      </c>
      <c r="R415" s="230">
        <f>Q415*H415</f>
        <v>0</v>
      </c>
      <c r="S415" s="230">
        <v>0</v>
      </c>
      <c r="T415" s="231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2" t="s">
        <v>146</v>
      </c>
      <c r="AT415" s="232" t="s">
        <v>142</v>
      </c>
      <c r="AU415" s="232" t="s">
        <v>85</v>
      </c>
      <c r="AY415" s="18" t="s">
        <v>140</v>
      </c>
      <c r="BE415" s="233">
        <f>IF(N415="základní",J415,0)</f>
        <v>0</v>
      </c>
      <c r="BF415" s="233">
        <f>IF(N415="snížená",J415,0)</f>
        <v>0</v>
      </c>
      <c r="BG415" s="233">
        <f>IF(N415="zákl. přenesená",J415,0)</f>
        <v>0</v>
      </c>
      <c r="BH415" s="233">
        <f>IF(N415="sníž. přenesená",J415,0)</f>
        <v>0</v>
      </c>
      <c r="BI415" s="233">
        <f>IF(N415="nulová",J415,0)</f>
        <v>0</v>
      </c>
      <c r="BJ415" s="18" t="s">
        <v>85</v>
      </c>
      <c r="BK415" s="233">
        <f>ROUND(I415*H415,2)</f>
        <v>0</v>
      </c>
      <c r="BL415" s="18" t="s">
        <v>146</v>
      </c>
      <c r="BM415" s="232" t="s">
        <v>523</v>
      </c>
    </row>
    <row r="416" s="2" customFormat="1" ht="37.8" customHeight="1">
      <c r="A416" s="39"/>
      <c r="B416" s="40"/>
      <c r="C416" s="220" t="s">
        <v>524</v>
      </c>
      <c r="D416" s="220" t="s">
        <v>142</v>
      </c>
      <c r="E416" s="221" t="s">
        <v>525</v>
      </c>
      <c r="F416" s="222" t="s">
        <v>526</v>
      </c>
      <c r="G416" s="223" t="s">
        <v>506</v>
      </c>
      <c r="H416" s="224">
        <v>1</v>
      </c>
      <c r="I416" s="225"/>
      <c r="J416" s="226">
        <f>ROUND(I416*H416,2)</f>
        <v>0</v>
      </c>
      <c r="K416" s="227"/>
      <c r="L416" s="45"/>
      <c r="M416" s="228" t="s">
        <v>1</v>
      </c>
      <c r="N416" s="229" t="s">
        <v>42</v>
      </c>
      <c r="O416" s="92"/>
      <c r="P416" s="230">
        <f>O416*H416</f>
        <v>0</v>
      </c>
      <c r="Q416" s="230">
        <v>0</v>
      </c>
      <c r="R416" s="230">
        <f>Q416*H416</f>
        <v>0</v>
      </c>
      <c r="S416" s="230">
        <v>0</v>
      </c>
      <c r="T416" s="231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2" t="s">
        <v>146</v>
      </c>
      <c r="AT416" s="232" t="s">
        <v>142</v>
      </c>
      <c r="AU416" s="232" t="s">
        <v>85</v>
      </c>
      <c r="AY416" s="18" t="s">
        <v>140</v>
      </c>
      <c r="BE416" s="233">
        <f>IF(N416="základní",J416,0)</f>
        <v>0</v>
      </c>
      <c r="BF416" s="233">
        <f>IF(N416="snížená",J416,0)</f>
        <v>0</v>
      </c>
      <c r="BG416" s="233">
        <f>IF(N416="zákl. přenesená",J416,0)</f>
        <v>0</v>
      </c>
      <c r="BH416" s="233">
        <f>IF(N416="sníž. přenesená",J416,0)</f>
        <v>0</v>
      </c>
      <c r="BI416" s="233">
        <f>IF(N416="nulová",J416,0)</f>
        <v>0</v>
      </c>
      <c r="BJ416" s="18" t="s">
        <v>85</v>
      </c>
      <c r="BK416" s="233">
        <f>ROUND(I416*H416,2)</f>
        <v>0</v>
      </c>
      <c r="BL416" s="18" t="s">
        <v>146</v>
      </c>
      <c r="BM416" s="232" t="s">
        <v>527</v>
      </c>
    </row>
    <row r="417" s="2" customFormat="1" ht="16.5" customHeight="1">
      <c r="A417" s="39"/>
      <c r="B417" s="40"/>
      <c r="C417" s="220" t="s">
        <v>528</v>
      </c>
      <c r="D417" s="220" t="s">
        <v>142</v>
      </c>
      <c r="E417" s="221" t="s">
        <v>529</v>
      </c>
      <c r="F417" s="222" t="s">
        <v>530</v>
      </c>
      <c r="G417" s="223" t="s">
        <v>506</v>
      </c>
      <c r="H417" s="224">
        <v>1</v>
      </c>
      <c r="I417" s="225"/>
      <c r="J417" s="226">
        <f>ROUND(I417*H417,2)</f>
        <v>0</v>
      </c>
      <c r="K417" s="227"/>
      <c r="L417" s="45"/>
      <c r="M417" s="228" t="s">
        <v>1</v>
      </c>
      <c r="N417" s="229" t="s">
        <v>42</v>
      </c>
      <c r="O417" s="92"/>
      <c r="P417" s="230">
        <f>O417*H417</f>
        <v>0</v>
      </c>
      <c r="Q417" s="230">
        <v>0</v>
      </c>
      <c r="R417" s="230">
        <f>Q417*H417</f>
        <v>0</v>
      </c>
      <c r="S417" s="230">
        <v>0</v>
      </c>
      <c r="T417" s="231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32" t="s">
        <v>146</v>
      </c>
      <c r="AT417" s="232" t="s">
        <v>142</v>
      </c>
      <c r="AU417" s="232" t="s">
        <v>85</v>
      </c>
      <c r="AY417" s="18" t="s">
        <v>140</v>
      </c>
      <c r="BE417" s="233">
        <f>IF(N417="základní",J417,0)</f>
        <v>0</v>
      </c>
      <c r="BF417" s="233">
        <f>IF(N417="snížená",J417,0)</f>
        <v>0</v>
      </c>
      <c r="BG417" s="233">
        <f>IF(N417="zákl. přenesená",J417,0)</f>
        <v>0</v>
      </c>
      <c r="BH417" s="233">
        <f>IF(N417="sníž. přenesená",J417,0)</f>
        <v>0</v>
      </c>
      <c r="BI417" s="233">
        <f>IF(N417="nulová",J417,0)</f>
        <v>0</v>
      </c>
      <c r="BJ417" s="18" t="s">
        <v>85</v>
      </c>
      <c r="BK417" s="233">
        <f>ROUND(I417*H417,2)</f>
        <v>0</v>
      </c>
      <c r="BL417" s="18" t="s">
        <v>146</v>
      </c>
      <c r="BM417" s="232" t="s">
        <v>531</v>
      </c>
    </row>
    <row r="418" s="2" customFormat="1" ht="16.5" customHeight="1">
      <c r="A418" s="39"/>
      <c r="B418" s="40"/>
      <c r="C418" s="220" t="s">
        <v>532</v>
      </c>
      <c r="D418" s="220" t="s">
        <v>142</v>
      </c>
      <c r="E418" s="221" t="s">
        <v>533</v>
      </c>
      <c r="F418" s="222" t="s">
        <v>534</v>
      </c>
      <c r="G418" s="223" t="s">
        <v>506</v>
      </c>
      <c r="H418" s="224">
        <v>1</v>
      </c>
      <c r="I418" s="225"/>
      <c r="J418" s="226">
        <f>ROUND(I418*H418,2)</f>
        <v>0</v>
      </c>
      <c r="K418" s="227"/>
      <c r="L418" s="45"/>
      <c r="M418" s="295" t="s">
        <v>1</v>
      </c>
      <c r="N418" s="296" t="s">
        <v>42</v>
      </c>
      <c r="O418" s="297"/>
      <c r="P418" s="298">
        <f>O418*H418</f>
        <v>0</v>
      </c>
      <c r="Q418" s="298">
        <v>0</v>
      </c>
      <c r="R418" s="298">
        <f>Q418*H418</f>
        <v>0</v>
      </c>
      <c r="S418" s="298">
        <v>0</v>
      </c>
      <c r="T418" s="299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32" t="s">
        <v>146</v>
      </c>
      <c r="AT418" s="232" t="s">
        <v>142</v>
      </c>
      <c r="AU418" s="232" t="s">
        <v>85</v>
      </c>
      <c r="AY418" s="18" t="s">
        <v>140</v>
      </c>
      <c r="BE418" s="233">
        <f>IF(N418="základní",J418,0)</f>
        <v>0</v>
      </c>
      <c r="BF418" s="233">
        <f>IF(N418="snížená",J418,0)</f>
        <v>0</v>
      </c>
      <c r="BG418" s="233">
        <f>IF(N418="zákl. přenesená",J418,0)</f>
        <v>0</v>
      </c>
      <c r="BH418" s="233">
        <f>IF(N418="sníž. přenesená",J418,0)</f>
        <v>0</v>
      </c>
      <c r="BI418" s="233">
        <f>IF(N418="nulová",J418,0)</f>
        <v>0</v>
      </c>
      <c r="BJ418" s="18" t="s">
        <v>85</v>
      </c>
      <c r="BK418" s="233">
        <f>ROUND(I418*H418,2)</f>
        <v>0</v>
      </c>
      <c r="BL418" s="18" t="s">
        <v>146</v>
      </c>
      <c r="BM418" s="232" t="s">
        <v>535</v>
      </c>
    </row>
    <row r="419" s="2" customFormat="1" ht="6.96" customHeight="1">
      <c r="A419" s="39"/>
      <c r="B419" s="67"/>
      <c r="C419" s="68"/>
      <c r="D419" s="68"/>
      <c r="E419" s="68"/>
      <c r="F419" s="68"/>
      <c r="G419" s="68"/>
      <c r="H419" s="68"/>
      <c r="I419" s="68"/>
      <c r="J419" s="68"/>
      <c r="K419" s="68"/>
      <c r="L419" s="45"/>
      <c r="M419" s="39"/>
      <c r="O419" s="39"/>
      <c r="P419" s="39"/>
      <c r="Q419" s="39"/>
      <c r="R419" s="39"/>
      <c r="S419" s="39"/>
      <c r="T419" s="39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</row>
  </sheetData>
  <sheetProtection sheet="1" autoFilter="0" formatColumns="0" formatRows="0" objects="1" scenarios="1" spinCount="100000" saltValue="90qWBh3f6FZJ7hHQoDtq9j8LOWKRuVg5tFUTNAogrjjFfX1o56pIeerS33B/H1JQdLXp3TZMnWVXAQ2c4gISTA==" hashValue="OOwLEDErnrsTGehQaMIZnHPBsdunwLev2l+zGfgAiWqvqXoV2hVg9j2/bt+5pXUibk7MeI9QONmiJxW5zKUHrg==" algorithmName="SHA-512" password="CC35"/>
  <autoFilter ref="C125:K418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hyperlinks>
    <hyperlink ref="F130" r:id="rId1" display="https://podminky.urs.cz/item/CS_URS_2021_02/111301111"/>
    <hyperlink ref="F133" r:id="rId2" display="https://podminky.urs.cz/item/CS_URS_2021_02/113154112"/>
    <hyperlink ref="F137" r:id="rId3" display="https://podminky.urs.cz/item/CS_URS_2021_02/113154113"/>
    <hyperlink ref="F140" r:id="rId4" display="https://podminky.urs.cz/item/CS_URS_2021_02/122151105"/>
    <hyperlink ref="F156" r:id="rId5" display="https://podminky.urs.cz/item/CS_URS_2021_02/129001101"/>
    <hyperlink ref="F159" r:id="rId6" display="https://podminky.urs.cz/item/CS_URS_2021_02/162751117"/>
    <hyperlink ref="F194" r:id="rId7" display="https://podminky.urs.cz/item/CS_URS_2021_02/171152111"/>
    <hyperlink ref="F201" r:id="rId8" display="https://podminky.urs.cz/item/CS_URS_2021_02/171201231"/>
    <hyperlink ref="F204" r:id="rId9" display="https://podminky.urs.cz/item/CS_URS_2021_02/171251201"/>
    <hyperlink ref="F208" r:id="rId10" display="https://podminky.urs.cz/item/CS_URS_2021_02/181151322"/>
    <hyperlink ref="F211" r:id="rId11" display="https://podminky.urs.cz/item/CS_URS_2021_02/181451132"/>
    <hyperlink ref="F215" r:id="rId12" display="https://podminky.urs.cz/item/CS_URS_2021_02/181951112"/>
    <hyperlink ref="F233" r:id="rId13" display="https://podminky.urs.cz/item/CS_URS_2021_02/182351133"/>
    <hyperlink ref="F251" r:id="rId14" display="https://podminky.urs.cz/item/CS_URS_2021_02/452311131"/>
    <hyperlink ref="F264" r:id="rId15" display="https://podminky.urs.cz/item/CS_URS_2021_02/452368211"/>
    <hyperlink ref="F268" r:id="rId16" display="https://podminky.urs.cz/item/CS_URS_2021_02/564811113"/>
    <hyperlink ref="F273" r:id="rId17" display="https://podminky.urs.cz/item/CS_URS_2021_02/564861111"/>
    <hyperlink ref="F278" r:id="rId18" display="https://podminky.urs.cz/item/CS_URS_2021_02/567121111"/>
    <hyperlink ref="F281" r:id="rId19" display="https://podminky.urs.cz/item/CS_URS_2021_02/569851111"/>
    <hyperlink ref="F284" r:id="rId20" display="https://podminky.urs.cz/item/CS_URS_2021_02/573111112"/>
    <hyperlink ref="F287" r:id="rId21" display="https://podminky.urs.cz/item/CS_URS_2021_02/573211108"/>
    <hyperlink ref="F290" r:id="rId22" display="https://podminky.urs.cz/item/CS_URS_2021_02/577134111"/>
    <hyperlink ref="F294" r:id="rId23" display="https://podminky.urs.cz/item/CS_URS_2021_02/577145112"/>
    <hyperlink ref="F297" r:id="rId24" display="https://podminky.urs.cz/item/CS_URS_2021_02/597361121"/>
    <hyperlink ref="F302" r:id="rId25" display="https://podminky.urs.cz/item/CS_URS_2021_02/914111111"/>
    <hyperlink ref="F308" r:id="rId26" display="https://podminky.urs.cz/item/CS_URS_2021_02/914511111"/>
    <hyperlink ref="F313" r:id="rId27" display="https://podminky.urs.cz/item/CS_URS_2021_02/919535558"/>
    <hyperlink ref="F326" r:id="rId28" display="https://podminky.urs.cz/item/CS_URS_2021_02/919551114"/>
    <hyperlink ref="F341" r:id="rId29" display="https://podminky.urs.cz/item/CS_URS_2021_02/919726122"/>
    <hyperlink ref="F346" r:id="rId30" display="https://podminky.urs.cz/item/CS_URS_2021_02/919735111"/>
    <hyperlink ref="F352" r:id="rId31" display="https://podminky.urs.cz/item/CS_URS_2021_02/938902112"/>
    <hyperlink ref="F356" r:id="rId32" display="https://podminky.urs.cz/item/CS_URS_2021_02/938902452"/>
    <hyperlink ref="F360" r:id="rId33" display="https://podminky.urs.cz/item/CS_URS_2021_02/938902499"/>
    <hyperlink ref="F362" r:id="rId34" display="https://podminky.urs.cz/item/CS_URS_2021_02/966008113"/>
    <hyperlink ref="F364" r:id="rId35" display="https://podminky.urs.cz/item/CS_URS_2021_02/966008311"/>
    <hyperlink ref="F368" r:id="rId36" display="https://podminky.urs.cz/item/CS_URS_2021_02/997221551"/>
    <hyperlink ref="F371" r:id="rId37" display="https://podminky.urs.cz/item/CS_URS_2021_02/997221559"/>
    <hyperlink ref="F375" r:id="rId38" display="https://podminky.urs.cz/item/CS_URS_2021_02/997221611"/>
    <hyperlink ref="F378" r:id="rId39" display="https://podminky.urs.cz/item/CS_URS_2021_02/997221615"/>
    <hyperlink ref="F381" r:id="rId40" display="https://podminky.urs.cz/item/CS_URS_2021_02/997221645"/>
    <hyperlink ref="F385" r:id="rId41" display="https://podminky.urs.cz/item/CS_URS_2021_02/998225111"/>
    <hyperlink ref="F389" r:id="rId42" display="https://podminky.urs.cz/item/CS_URS_2021_02/711111001"/>
    <hyperlink ref="F404" r:id="rId43" display="https://podminky.urs.cz/item/CS_URS_2021_02/711111002"/>
    <hyperlink ref="F409" r:id="rId44" display="https://podminky.urs.cz/item/CS_URS_2021_02/99871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106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Rekonstrukce polních cest, k.ú. Helvíkovice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536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10. 9. 2021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83.25" customHeight="1">
      <c r="A27" s="146"/>
      <c r="B27" s="147"/>
      <c r="C27" s="146"/>
      <c r="D27" s="146"/>
      <c r="E27" s="148" t="s">
        <v>109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37</v>
      </c>
      <c r="E30" s="39"/>
      <c r="F30" s="39"/>
      <c r="G30" s="39"/>
      <c r="H30" s="39"/>
      <c r="I30" s="39"/>
      <c r="J30" s="152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39</v>
      </c>
      <c r="G32" s="39"/>
      <c r="H32" s="39"/>
      <c r="I32" s="153" t="s">
        <v>38</v>
      </c>
      <c r="J32" s="153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41</v>
      </c>
      <c r="E33" s="141" t="s">
        <v>42</v>
      </c>
      <c r="F33" s="155">
        <f>ROUND((SUM(BE125:BE324)),  2)</f>
        <v>0</v>
      </c>
      <c r="G33" s="39"/>
      <c r="H33" s="39"/>
      <c r="I33" s="156">
        <v>0.20999999999999999</v>
      </c>
      <c r="J33" s="155">
        <f>ROUND(((SUM(BE125:BE324))*I33),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43</v>
      </c>
      <c r="F34" s="155">
        <f>ROUND((SUM(BF125:BF324)),  2)</f>
        <v>0</v>
      </c>
      <c r="G34" s="39"/>
      <c r="H34" s="39"/>
      <c r="I34" s="156">
        <v>0.14999999999999999</v>
      </c>
      <c r="J34" s="155">
        <f>ROUND(((SUM(BF125:BF324))*I34),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44</v>
      </c>
      <c r="F35" s="155">
        <f>ROUND((SUM(BG125:BG324)),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45</v>
      </c>
      <c r="F36" s="155">
        <f>ROUND((SUM(BH125:BH324)),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46</v>
      </c>
      <c r="F37" s="155">
        <f>ROUND((SUM(BI125:BI324)),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Rekonstrukce polních cest, k.ú. Helvíkovice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102 - Polní cesta C21a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Helvíkovice</v>
      </c>
      <c r="G89" s="41"/>
      <c r="H89" s="41"/>
      <c r="I89" s="33" t="s">
        <v>22</v>
      </c>
      <c r="J89" s="80" t="str">
        <f>IF(J12="","",J12)</f>
        <v>10. 9. 2021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Obec Helvíkovice, Helvíkovice 3, 564 01 Žamberk</v>
      </c>
      <c r="G91" s="41"/>
      <c r="H91" s="41"/>
      <c r="I91" s="33" t="s">
        <v>30</v>
      </c>
      <c r="J91" s="37" t="str">
        <f>E21</f>
        <v>Kamil Hronovský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111</v>
      </c>
      <c r="D94" s="177"/>
      <c r="E94" s="177"/>
      <c r="F94" s="177"/>
      <c r="G94" s="177"/>
      <c r="H94" s="177"/>
      <c r="I94" s="177"/>
      <c r="J94" s="178" t="s">
        <v>112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113</v>
      </c>
      <c r="D96" s="41"/>
      <c r="E96" s="41"/>
      <c r="F96" s="41"/>
      <c r="G96" s="41"/>
      <c r="H96" s="41"/>
      <c r="I96" s="41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114</v>
      </c>
    </row>
    <row r="97" s="9" customFormat="1" ht="24.96" customHeight="1">
      <c r="A97" s="9"/>
      <c r="B97" s="180"/>
      <c r="C97" s="181"/>
      <c r="D97" s="182" t="s">
        <v>115</v>
      </c>
      <c r="E97" s="183"/>
      <c r="F97" s="183"/>
      <c r="G97" s="183"/>
      <c r="H97" s="183"/>
      <c r="I97" s="183"/>
      <c r="J97" s="184">
        <f>J126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116</v>
      </c>
      <c r="E98" s="189"/>
      <c r="F98" s="189"/>
      <c r="G98" s="189"/>
      <c r="H98" s="189"/>
      <c r="I98" s="189"/>
      <c r="J98" s="190">
        <f>J127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537</v>
      </c>
      <c r="E99" s="189"/>
      <c r="F99" s="189"/>
      <c r="G99" s="189"/>
      <c r="H99" s="189"/>
      <c r="I99" s="189"/>
      <c r="J99" s="190">
        <f>J225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117</v>
      </c>
      <c r="E100" s="189"/>
      <c r="F100" s="189"/>
      <c r="G100" s="189"/>
      <c r="H100" s="189"/>
      <c r="I100" s="189"/>
      <c r="J100" s="190">
        <f>J232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118</v>
      </c>
      <c r="E101" s="189"/>
      <c r="F101" s="189"/>
      <c r="G101" s="189"/>
      <c r="H101" s="189"/>
      <c r="I101" s="189"/>
      <c r="J101" s="190">
        <f>J237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538</v>
      </c>
      <c r="E102" s="189"/>
      <c r="F102" s="189"/>
      <c r="G102" s="189"/>
      <c r="H102" s="189"/>
      <c r="I102" s="189"/>
      <c r="J102" s="190">
        <f>J283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119</v>
      </c>
      <c r="E103" s="189"/>
      <c r="F103" s="189"/>
      <c r="G103" s="189"/>
      <c r="H103" s="189"/>
      <c r="I103" s="189"/>
      <c r="J103" s="190">
        <f>J307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121</v>
      </c>
      <c r="E104" s="189"/>
      <c r="F104" s="189"/>
      <c r="G104" s="189"/>
      <c r="H104" s="189"/>
      <c r="I104" s="189"/>
      <c r="J104" s="190">
        <f>J313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0"/>
      <c r="C105" s="181"/>
      <c r="D105" s="182" t="s">
        <v>124</v>
      </c>
      <c r="E105" s="183"/>
      <c r="F105" s="183"/>
      <c r="G105" s="183"/>
      <c r="H105" s="183"/>
      <c r="I105" s="183"/>
      <c r="J105" s="184">
        <f>J316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125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75" t="str">
        <f>E7</f>
        <v>Rekonstrukce polních cest, k.ú. Helvíkovice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107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SO 102 - Polní cesta C21a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F12</f>
        <v>Helvíkovice</v>
      </c>
      <c r="G119" s="41"/>
      <c r="H119" s="41"/>
      <c r="I119" s="33" t="s">
        <v>22</v>
      </c>
      <c r="J119" s="80" t="str">
        <f>IF(J12="","",J12)</f>
        <v>10. 9. 2021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E15</f>
        <v>Obec Helvíkovice, Helvíkovice 3, 564 01 Žamberk</v>
      </c>
      <c r="G121" s="41"/>
      <c r="H121" s="41"/>
      <c r="I121" s="33" t="s">
        <v>30</v>
      </c>
      <c r="J121" s="37" t="str">
        <f>E21</f>
        <v>Kamil Hronovský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28</v>
      </c>
      <c r="D122" s="41"/>
      <c r="E122" s="41"/>
      <c r="F122" s="28" t="str">
        <f>IF(E18="","",E18)</f>
        <v>Vyplň údaj</v>
      </c>
      <c r="G122" s="41"/>
      <c r="H122" s="41"/>
      <c r="I122" s="33" t="s">
        <v>33</v>
      </c>
      <c r="J122" s="37" t="str">
        <f>E24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192"/>
      <c r="B124" s="193"/>
      <c r="C124" s="194" t="s">
        <v>126</v>
      </c>
      <c r="D124" s="195" t="s">
        <v>62</v>
      </c>
      <c r="E124" s="195" t="s">
        <v>58</v>
      </c>
      <c r="F124" s="195" t="s">
        <v>59</v>
      </c>
      <c r="G124" s="195" t="s">
        <v>127</v>
      </c>
      <c r="H124" s="195" t="s">
        <v>128</v>
      </c>
      <c r="I124" s="195" t="s">
        <v>129</v>
      </c>
      <c r="J124" s="196" t="s">
        <v>112</v>
      </c>
      <c r="K124" s="197" t="s">
        <v>130</v>
      </c>
      <c r="L124" s="198"/>
      <c r="M124" s="101" t="s">
        <v>1</v>
      </c>
      <c r="N124" s="102" t="s">
        <v>41</v>
      </c>
      <c r="O124" s="102" t="s">
        <v>131</v>
      </c>
      <c r="P124" s="102" t="s">
        <v>132</v>
      </c>
      <c r="Q124" s="102" t="s">
        <v>133</v>
      </c>
      <c r="R124" s="102" t="s">
        <v>134</v>
      </c>
      <c r="S124" s="102" t="s">
        <v>135</v>
      </c>
      <c r="T124" s="103" t="s">
        <v>136</v>
      </c>
      <c r="U124" s="192"/>
      <c r="V124" s="192"/>
      <c r="W124" s="192"/>
      <c r="X124" s="192"/>
      <c r="Y124" s="192"/>
      <c r="Z124" s="192"/>
      <c r="AA124" s="192"/>
      <c r="AB124" s="192"/>
      <c r="AC124" s="192"/>
      <c r="AD124" s="192"/>
      <c r="AE124" s="192"/>
    </row>
    <row r="125" s="2" customFormat="1" ht="22.8" customHeight="1">
      <c r="A125" s="39"/>
      <c r="B125" s="40"/>
      <c r="C125" s="108" t="s">
        <v>137</v>
      </c>
      <c r="D125" s="41"/>
      <c r="E125" s="41"/>
      <c r="F125" s="41"/>
      <c r="G125" s="41"/>
      <c r="H125" s="41"/>
      <c r="I125" s="41"/>
      <c r="J125" s="199">
        <f>BK125</f>
        <v>0</v>
      </c>
      <c r="K125" s="41"/>
      <c r="L125" s="45"/>
      <c r="M125" s="104"/>
      <c r="N125" s="200"/>
      <c r="O125" s="105"/>
      <c r="P125" s="201">
        <f>P126+P316</f>
        <v>0</v>
      </c>
      <c r="Q125" s="105"/>
      <c r="R125" s="201">
        <f>R126+R316</f>
        <v>1871.9139112800001</v>
      </c>
      <c r="S125" s="105"/>
      <c r="T125" s="202">
        <f>T126+T316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76</v>
      </c>
      <c r="AU125" s="18" t="s">
        <v>114</v>
      </c>
      <c r="BK125" s="203">
        <f>BK126+BK316</f>
        <v>0</v>
      </c>
    </row>
    <row r="126" s="12" customFormat="1" ht="25.92" customHeight="1">
      <c r="A126" s="12"/>
      <c r="B126" s="204"/>
      <c r="C126" s="205"/>
      <c r="D126" s="206" t="s">
        <v>76</v>
      </c>
      <c r="E126" s="207" t="s">
        <v>138</v>
      </c>
      <c r="F126" s="207" t="s">
        <v>139</v>
      </c>
      <c r="G126" s="205"/>
      <c r="H126" s="205"/>
      <c r="I126" s="208"/>
      <c r="J126" s="209">
        <f>BK126</f>
        <v>0</v>
      </c>
      <c r="K126" s="205"/>
      <c r="L126" s="210"/>
      <c r="M126" s="211"/>
      <c r="N126" s="212"/>
      <c r="O126" s="212"/>
      <c r="P126" s="213">
        <f>P127+P225+P232+P237+P283+P307+P313</f>
        <v>0</v>
      </c>
      <c r="Q126" s="212"/>
      <c r="R126" s="213">
        <f>R127+R225+R232+R237+R283+R307+R313</f>
        <v>1871.9139112800001</v>
      </c>
      <c r="S126" s="212"/>
      <c r="T126" s="214">
        <f>T127+T225+T232+T237+T283+T307+T313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5" t="s">
        <v>85</v>
      </c>
      <c r="AT126" s="216" t="s">
        <v>76</v>
      </c>
      <c r="AU126" s="216" t="s">
        <v>77</v>
      </c>
      <c r="AY126" s="215" t="s">
        <v>140</v>
      </c>
      <c r="BK126" s="217">
        <f>BK127+BK225+BK232+BK237+BK283+BK307+BK313</f>
        <v>0</v>
      </c>
    </row>
    <row r="127" s="12" customFormat="1" ht="22.8" customHeight="1">
      <c r="A127" s="12"/>
      <c r="B127" s="204"/>
      <c r="C127" s="205"/>
      <c r="D127" s="206" t="s">
        <v>76</v>
      </c>
      <c r="E127" s="218" t="s">
        <v>85</v>
      </c>
      <c r="F127" s="218" t="s">
        <v>141</v>
      </c>
      <c r="G127" s="205"/>
      <c r="H127" s="205"/>
      <c r="I127" s="208"/>
      <c r="J127" s="219">
        <f>BK127</f>
        <v>0</v>
      </c>
      <c r="K127" s="205"/>
      <c r="L127" s="210"/>
      <c r="M127" s="211"/>
      <c r="N127" s="212"/>
      <c r="O127" s="212"/>
      <c r="P127" s="213">
        <f>SUM(P128:P224)</f>
        <v>0</v>
      </c>
      <c r="Q127" s="212"/>
      <c r="R127" s="213">
        <f>SUM(R128:R224)</f>
        <v>1642.8968</v>
      </c>
      <c r="S127" s="212"/>
      <c r="T127" s="214">
        <f>SUM(T128:T224)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5" t="s">
        <v>85</v>
      </c>
      <c r="AT127" s="216" t="s">
        <v>76</v>
      </c>
      <c r="AU127" s="216" t="s">
        <v>85</v>
      </c>
      <c r="AY127" s="215" t="s">
        <v>140</v>
      </c>
      <c r="BK127" s="217">
        <f>SUM(BK128:BK224)</f>
        <v>0</v>
      </c>
    </row>
    <row r="128" s="2" customFormat="1" ht="24.15" customHeight="1">
      <c r="A128" s="39"/>
      <c r="B128" s="40"/>
      <c r="C128" s="220" t="s">
        <v>85</v>
      </c>
      <c r="D128" s="220" t="s">
        <v>142</v>
      </c>
      <c r="E128" s="221" t="s">
        <v>143</v>
      </c>
      <c r="F128" s="222" t="s">
        <v>144</v>
      </c>
      <c r="G128" s="223" t="s">
        <v>145</v>
      </c>
      <c r="H128" s="224">
        <v>1271.2000000000001</v>
      </c>
      <c r="I128" s="225"/>
      <c r="J128" s="226">
        <f>ROUND(I128*H128,2)</f>
        <v>0</v>
      </c>
      <c r="K128" s="227"/>
      <c r="L128" s="45"/>
      <c r="M128" s="228" t="s">
        <v>1</v>
      </c>
      <c r="N128" s="229" t="s">
        <v>42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146</v>
      </c>
      <c r="AT128" s="232" t="s">
        <v>142</v>
      </c>
      <c r="AU128" s="232" t="s">
        <v>87</v>
      </c>
      <c r="AY128" s="18" t="s">
        <v>140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8" t="s">
        <v>85</v>
      </c>
      <c r="BK128" s="233">
        <f>ROUND(I128*H128,2)</f>
        <v>0</v>
      </c>
      <c r="BL128" s="18" t="s">
        <v>146</v>
      </c>
      <c r="BM128" s="232" t="s">
        <v>539</v>
      </c>
    </row>
    <row r="129" s="2" customFormat="1">
      <c r="A129" s="39"/>
      <c r="B129" s="40"/>
      <c r="C129" s="41"/>
      <c r="D129" s="234" t="s">
        <v>148</v>
      </c>
      <c r="E129" s="41"/>
      <c r="F129" s="235" t="s">
        <v>149</v>
      </c>
      <c r="G129" s="41"/>
      <c r="H129" s="41"/>
      <c r="I129" s="236"/>
      <c r="J129" s="41"/>
      <c r="K129" s="41"/>
      <c r="L129" s="45"/>
      <c r="M129" s="237"/>
      <c r="N129" s="238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148</v>
      </c>
      <c r="AU129" s="18" t="s">
        <v>87</v>
      </c>
    </row>
    <row r="130" s="13" customFormat="1">
      <c r="A130" s="13"/>
      <c r="B130" s="239"/>
      <c r="C130" s="240"/>
      <c r="D130" s="241" t="s">
        <v>150</v>
      </c>
      <c r="E130" s="242" t="s">
        <v>1</v>
      </c>
      <c r="F130" s="243" t="s">
        <v>540</v>
      </c>
      <c r="G130" s="240"/>
      <c r="H130" s="244">
        <v>1271.2000000000001</v>
      </c>
      <c r="I130" s="245"/>
      <c r="J130" s="240"/>
      <c r="K130" s="240"/>
      <c r="L130" s="246"/>
      <c r="M130" s="247"/>
      <c r="N130" s="248"/>
      <c r="O130" s="248"/>
      <c r="P130" s="248"/>
      <c r="Q130" s="248"/>
      <c r="R130" s="248"/>
      <c r="S130" s="248"/>
      <c r="T130" s="24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0" t="s">
        <v>150</v>
      </c>
      <c r="AU130" s="250" t="s">
        <v>87</v>
      </c>
      <c r="AV130" s="13" t="s">
        <v>87</v>
      </c>
      <c r="AW130" s="13" t="s">
        <v>32</v>
      </c>
      <c r="AX130" s="13" t="s">
        <v>85</v>
      </c>
      <c r="AY130" s="250" t="s">
        <v>140</v>
      </c>
    </row>
    <row r="131" s="14" customFormat="1">
      <c r="A131" s="14"/>
      <c r="B131" s="251"/>
      <c r="C131" s="252"/>
      <c r="D131" s="241" t="s">
        <v>150</v>
      </c>
      <c r="E131" s="253" t="s">
        <v>1</v>
      </c>
      <c r="F131" s="254" t="s">
        <v>541</v>
      </c>
      <c r="G131" s="252"/>
      <c r="H131" s="253" t="s">
        <v>1</v>
      </c>
      <c r="I131" s="255"/>
      <c r="J131" s="252"/>
      <c r="K131" s="252"/>
      <c r="L131" s="256"/>
      <c r="M131" s="257"/>
      <c r="N131" s="258"/>
      <c r="O131" s="258"/>
      <c r="P131" s="258"/>
      <c r="Q131" s="258"/>
      <c r="R131" s="258"/>
      <c r="S131" s="258"/>
      <c r="T131" s="25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0" t="s">
        <v>150</v>
      </c>
      <c r="AU131" s="260" t="s">
        <v>87</v>
      </c>
      <c r="AV131" s="14" t="s">
        <v>85</v>
      </c>
      <c r="AW131" s="14" t="s">
        <v>32</v>
      </c>
      <c r="AX131" s="14" t="s">
        <v>77</v>
      </c>
      <c r="AY131" s="260" t="s">
        <v>140</v>
      </c>
    </row>
    <row r="132" s="2" customFormat="1" ht="33" customHeight="1">
      <c r="A132" s="39"/>
      <c r="B132" s="40"/>
      <c r="C132" s="220" t="s">
        <v>87</v>
      </c>
      <c r="D132" s="220" t="s">
        <v>142</v>
      </c>
      <c r="E132" s="221" t="s">
        <v>164</v>
      </c>
      <c r="F132" s="222" t="s">
        <v>165</v>
      </c>
      <c r="G132" s="223" t="s">
        <v>166</v>
      </c>
      <c r="H132" s="224">
        <v>702.13800000000003</v>
      </c>
      <c r="I132" s="225"/>
      <c r="J132" s="226">
        <f>ROUND(I132*H132,2)</f>
        <v>0</v>
      </c>
      <c r="K132" s="227"/>
      <c r="L132" s="45"/>
      <c r="M132" s="228" t="s">
        <v>1</v>
      </c>
      <c r="N132" s="229" t="s">
        <v>42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146</v>
      </c>
      <c r="AT132" s="232" t="s">
        <v>142</v>
      </c>
      <c r="AU132" s="232" t="s">
        <v>87</v>
      </c>
      <c r="AY132" s="18" t="s">
        <v>140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85</v>
      </c>
      <c r="BK132" s="233">
        <f>ROUND(I132*H132,2)</f>
        <v>0</v>
      </c>
      <c r="BL132" s="18" t="s">
        <v>146</v>
      </c>
      <c r="BM132" s="232" t="s">
        <v>542</v>
      </c>
    </row>
    <row r="133" s="2" customFormat="1">
      <c r="A133" s="39"/>
      <c r="B133" s="40"/>
      <c r="C133" s="41"/>
      <c r="D133" s="234" t="s">
        <v>148</v>
      </c>
      <c r="E133" s="41"/>
      <c r="F133" s="235" t="s">
        <v>168</v>
      </c>
      <c r="G133" s="41"/>
      <c r="H133" s="41"/>
      <c r="I133" s="236"/>
      <c r="J133" s="41"/>
      <c r="K133" s="41"/>
      <c r="L133" s="45"/>
      <c r="M133" s="237"/>
      <c r="N133" s="238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148</v>
      </c>
      <c r="AU133" s="18" t="s">
        <v>87</v>
      </c>
    </row>
    <row r="134" s="14" customFormat="1">
      <c r="A134" s="14"/>
      <c r="B134" s="251"/>
      <c r="C134" s="252"/>
      <c r="D134" s="241" t="s">
        <v>150</v>
      </c>
      <c r="E134" s="253" t="s">
        <v>1</v>
      </c>
      <c r="F134" s="254" t="s">
        <v>169</v>
      </c>
      <c r="G134" s="252"/>
      <c r="H134" s="253" t="s">
        <v>1</v>
      </c>
      <c r="I134" s="255"/>
      <c r="J134" s="252"/>
      <c r="K134" s="252"/>
      <c r="L134" s="256"/>
      <c r="M134" s="257"/>
      <c r="N134" s="258"/>
      <c r="O134" s="258"/>
      <c r="P134" s="258"/>
      <c r="Q134" s="258"/>
      <c r="R134" s="258"/>
      <c r="S134" s="258"/>
      <c r="T134" s="25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0" t="s">
        <v>150</v>
      </c>
      <c r="AU134" s="260" t="s">
        <v>87</v>
      </c>
      <c r="AV134" s="14" t="s">
        <v>85</v>
      </c>
      <c r="AW134" s="14" t="s">
        <v>32</v>
      </c>
      <c r="AX134" s="14" t="s">
        <v>77</v>
      </c>
      <c r="AY134" s="260" t="s">
        <v>140</v>
      </c>
    </row>
    <row r="135" s="13" customFormat="1">
      <c r="A135" s="13"/>
      <c r="B135" s="239"/>
      <c r="C135" s="240"/>
      <c r="D135" s="241" t="s">
        <v>150</v>
      </c>
      <c r="E135" s="242" t="s">
        <v>1</v>
      </c>
      <c r="F135" s="243" t="s">
        <v>543</v>
      </c>
      <c r="G135" s="240"/>
      <c r="H135" s="244">
        <v>702.13800000000003</v>
      </c>
      <c r="I135" s="245"/>
      <c r="J135" s="240"/>
      <c r="K135" s="240"/>
      <c r="L135" s="246"/>
      <c r="M135" s="247"/>
      <c r="N135" s="248"/>
      <c r="O135" s="248"/>
      <c r="P135" s="248"/>
      <c r="Q135" s="248"/>
      <c r="R135" s="248"/>
      <c r="S135" s="248"/>
      <c r="T135" s="24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0" t="s">
        <v>150</v>
      </c>
      <c r="AU135" s="250" t="s">
        <v>87</v>
      </c>
      <c r="AV135" s="13" t="s">
        <v>87</v>
      </c>
      <c r="AW135" s="13" t="s">
        <v>32</v>
      </c>
      <c r="AX135" s="13" t="s">
        <v>77</v>
      </c>
      <c r="AY135" s="250" t="s">
        <v>140</v>
      </c>
    </row>
    <row r="136" s="15" customFormat="1">
      <c r="A136" s="15"/>
      <c r="B136" s="261"/>
      <c r="C136" s="262"/>
      <c r="D136" s="241" t="s">
        <v>150</v>
      </c>
      <c r="E136" s="263" t="s">
        <v>1</v>
      </c>
      <c r="F136" s="264" t="s">
        <v>171</v>
      </c>
      <c r="G136" s="262"/>
      <c r="H136" s="265">
        <v>702.13800000000003</v>
      </c>
      <c r="I136" s="266"/>
      <c r="J136" s="262"/>
      <c r="K136" s="262"/>
      <c r="L136" s="267"/>
      <c r="M136" s="268"/>
      <c r="N136" s="269"/>
      <c r="O136" s="269"/>
      <c r="P136" s="269"/>
      <c r="Q136" s="269"/>
      <c r="R136" s="269"/>
      <c r="S136" s="269"/>
      <c r="T136" s="270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1" t="s">
        <v>150</v>
      </c>
      <c r="AU136" s="271" t="s">
        <v>87</v>
      </c>
      <c r="AV136" s="15" t="s">
        <v>158</v>
      </c>
      <c r="AW136" s="15" t="s">
        <v>32</v>
      </c>
      <c r="AX136" s="15" t="s">
        <v>77</v>
      </c>
      <c r="AY136" s="271" t="s">
        <v>140</v>
      </c>
    </row>
    <row r="137" s="16" customFormat="1">
      <c r="A137" s="16"/>
      <c r="B137" s="272"/>
      <c r="C137" s="273"/>
      <c r="D137" s="241" t="s">
        <v>150</v>
      </c>
      <c r="E137" s="274" t="s">
        <v>1</v>
      </c>
      <c r="F137" s="275" t="s">
        <v>176</v>
      </c>
      <c r="G137" s="273"/>
      <c r="H137" s="276">
        <v>702.13800000000003</v>
      </c>
      <c r="I137" s="277"/>
      <c r="J137" s="273"/>
      <c r="K137" s="273"/>
      <c r="L137" s="278"/>
      <c r="M137" s="279"/>
      <c r="N137" s="280"/>
      <c r="O137" s="280"/>
      <c r="P137" s="280"/>
      <c r="Q137" s="280"/>
      <c r="R137" s="280"/>
      <c r="S137" s="280"/>
      <c r="T137" s="281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T137" s="282" t="s">
        <v>150</v>
      </c>
      <c r="AU137" s="282" t="s">
        <v>87</v>
      </c>
      <c r="AV137" s="16" t="s">
        <v>146</v>
      </c>
      <c r="AW137" s="16" t="s">
        <v>32</v>
      </c>
      <c r="AX137" s="16" t="s">
        <v>85</v>
      </c>
      <c r="AY137" s="282" t="s">
        <v>140</v>
      </c>
    </row>
    <row r="138" s="14" customFormat="1">
      <c r="A138" s="14"/>
      <c r="B138" s="251"/>
      <c r="C138" s="252"/>
      <c r="D138" s="241" t="s">
        <v>150</v>
      </c>
      <c r="E138" s="253" t="s">
        <v>1</v>
      </c>
      <c r="F138" s="254" t="s">
        <v>541</v>
      </c>
      <c r="G138" s="252"/>
      <c r="H138" s="253" t="s">
        <v>1</v>
      </c>
      <c r="I138" s="255"/>
      <c r="J138" s="252"/>
      <c r="K138" s="252"/>
      <c r="L138" s="256"/>
      <c r="M138" s="257"/>
      <c r="N138" s="258"/>
      <c r="O138" s="258"/>
      <c r="P138" s="258"/>
      <c r="Q138" s="258"/>
      <c r="R138" s="258"/>
      <c r="S138" s="258"/>
      <c r="T138" s="25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0" t="s">
        <v>150</v>
      </c>
      <c r="AU138" s="260" t="s">
        <v>87</v>
      </c>
      <c r="AV138" s="14" t="s">
        <v>85</v>
      </c>
      <c r="AW138" s="14" t="s">
        <v>32</v>
      </c>
      <c r="AX138" s="14" t="s">
        <v>77</v>
      </c>
      <c r="AY138" s="260" t="s">
        <v>140</v>
      </c>
    </row>
    <row r="139" s="2" customFormat="1" ht="24.15" customHeight="1">
      <c r="A139" s="39"/>
      <c r="B139" s="40"/>
      <c r="C139" s="220" t="s">
        <v>158</v>
      </c>
      <c r="D139" s="220" t="s">
        <v>142</v>
      </c>
      <c r="E139" s="221" t="s">
        <v>178</v>
      </c>
      <c r="F139" s="222" t="s">
        <v>179</v>
      </c>
      <c r="G139" s="223" t="s">
        <v>166</v>
      </c>
      <c r="H139" s="224">
        <v>70.213999999999999</v>
      </c>
      <c r="I139" s="225"/>
      <c r="J139" s="226">
        <f>ROUND(I139*H139,2)</f>
        <v>0</v>
      </c>
      <c r="K139" s="227"/>
      <c r="L139" s="45"/>
      <c r="M139" s="228" t="s">
        <v>1</v>
      </c>
      <c r="N139" s="229" t="s">
        <v>42</v>
      </c>
      <c r="O139" s="92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146</v>
      </c>
      <c r="AT139" s="232" t="s">
        <v>142</v>
      </c>
      <c r="AU139" s="232" t="s">
        <v>87</v>
      </c>
      <c r="AY139" s="18" t="s">
        <v>140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8" t="s">
        <v>85</v>
      </c>
      <c r="BK139" s="233">
        <f>ROUND(I139*H139,2)</f>
        <v>0</v>
      </c>
      <c r="BL139" s="18" t="s">
        <v>146</v>
      </c>
      <c r="BM139" s="232" t="s">
        <v>544</v>
      </c>
    </row>
    <row r="140" s="2" customFormat="1">
      <c r="A140" s="39"/>
      <c r="B140" s="40"/>
      <c r="C140" s="41"/>
      <c r="D140" s="234" t="s">
        <v>148</v>
      </c>
      <c r="E140" s="41"/>
      <c r="F140" s="235" t="s">
        <v>181</v>
      </c>
      <c r="G140" s="41"/>
      <c r="H140" s="41"/>
      <c r="I140" s="236"/>
      <c r="J140" s="41"/>
      <c r="K140" s="41"/>
      <c r="L140" s="45"/>
      <c r="M140" s="237"/>
      <c r="N140" s="238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148</v>
      </c>
      <c r="AU140" s="18" t="s">
        <v>87</v>
      </c>
    </row>
    <row r="141" s="13" customFormat="1">
      <c r="A141" s="13"/>
      <c r="B141" s="239"/>
      <c r="C141" s="240"/>
      <c r="D141" s="241" t="s">
        <v>150</v>
      </c>
      <c r="E141" s="240"/>
      <c r="F141" s="243" t="s">
        <v>545</v>
      </c>
      <c r="G141" s="240"/>
      <c r="H141" s="244">
        <v>70.213999999999999</v>
      </c>
      <c r="I141" s="245"/>
      <c r="J141" s="240"/>
      <c r="K141" s="240"/>
      <c r="L141" s="246"/>
      <c r="M141" s="247"/>
      <c r="N141" s="248"/>
      <c r="O141" s="248"/>
      <c r="P141" s="248"/>
      <c r="Q141" s="248"/>
      <c r="R141" s="248"/>
      <c r="S141" s="248"/>
      <c r="T141" s="24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0" t="s">
        <v>150</v>
      </c>
      <c r="AU141" s="250" t="s">
        <v>87</v>
      </c>
      <c r="AV141" s="13" t="s">
        <v>87</v>
      </c>
      <c r="AW141" s="13" t="s">
        <v>4</v>
      </c>
      <c r="AX141" s="13" t="s">
        <v>85</v>
      </c>
      <c r="AY141" s="250" t="s">
        <v>140</v>
      </c>
    </row>
    <row r="142" s="2" customFormat="1" ht="37.8" customHeight="1">
      <c r="A142" s="39"/>
      <c r="B142" s="40"/>
      <c r="C142" s="220" t="s">
        <v>146</v>
      </c>
      <c r="D142" s="220" t="s">
        <v>142</v>
      </c>
      <c r="E142" s="221" t="s">
        <v>546</v>
      </c>
      <c r="F142" s="222" t="s">
        <v>547</v>
      </c>
      <c r="G142" s="223" t="s">
        <v>166</v>
      </c>
      <c r="H142" s="224">
        <v>141.69999999999999</v>
      </c>
      <c r="I142" s="225"/>
      <c r="J142" s="226">
        <f>ROUND(I142*H142,2)</f>
        <v>0</v>
      </c>
      <c r="K142" s="227"/>
      <c r="L142" s="45"/>
      <c r="M142" s="228" t="s">
        <v>1</v>
      </c>
      <c r="N142" s="229" t="s">
        <v>42</v>
      </c>
      <c r="O142" s="92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146</v>
      </c>
      <c r="AT142" s="232" t="s">
        <v>142</v>
      </c>
      <c r="AU142" s="232" t="s">
        <v>87</v>
      </c>
      <c r="AY142" s="18" t="s">
        <v>140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85</v>
      </c>
      <c r="BK142" s="233">
        <f>ROUND(I142*H142,2)</f>
        <v>0</v>
      </c>
      <c r="BL142" s="18" t="s">
        <v>146</v>
      </c>
      <c r="BM142" s="232" t="s">
        <v>548</v>
      </c>
    </row>
    <row r="143" s="2" customFormat="1">
      <c r="A143" s="39"/>
      <c r="B143" s="40"/>
      <c r="C143" s="41"/>
      <c r="D143" s="234" t="s">
        <v>148</v>
      </c>
      <c r="E143" s="41"/>
      <c r="F143" s="235" t="s">
        <v>549</v>
      </c>
      <c r="G143" s="41"/>
      <c r="H143" s="41"/>
      <c r="I143" s="236"/>
      <c r="J143" s="41"/>
      <c r="K143" s="41"/>
      <c r="L143" s="45"/>
      <c r="M143" s="237"/>
      <c r="N143" s="238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148</v>
      </c>
      <c r="AU143" s="18" t="s">
        <v>87</v>
      </c>
    </row>
    <row r="144" s="13" customFormat="1">
      <c r="A144" s="13"/>
      <c r="B144" s="239"/>
      <c r="C144" s="240"/>
      <c r="D144" s="241" t="s">
        <v>150</v>
      </c>
      <c r="E144" s="242" t="s">
        <v>1</v>
      </c>
      <c r="F144" s="243" t="s">
        <v>550</v>
      </c>
      <c r="G144" s="240"/>
      <c r="H144" s="244">
        <v>141.69999999999999</v>
      </c>
      <c r="I144" s="245"/>
      <c r="J144" s="240"/>
      <c r="K144" s="240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150</v>
      </c>
      <c r="AU144" s="250" t="s">
        <v>87</v>
      </c>
      <c r="AV144" s="13" t="s">
        <v>87</v>
      </c>
      <c r="AW144" s="13" t="s">
        <v>32</v>
      </c>
      <c r="AX144" s="13" t="s">
        <v>85</v>
      </c>
      <c r="AY144" s="250" t="s">
        <v>140</v>
      </c>
    </row>
    <row r="145" s="14" customFormat="1">
      <c r="A145" s="14"/>
      <c r="B145" s="251"/>
      <c r="C145" s="252"/>
      <c r="D145" s="241" t="s">
        <v>150</v>
      </c>
      <c r="E145" s="253" t="s">
        <v>1</v>
      </c>
      <c r="F145" s="254" t="s">
        <v>541</v>
      </c>
      <c r="G145" s="252"/>
      <c r="H145" s="253" t="s">
        <v>1</v>
      </c>
      <c r="I145" s="255"/>
      <c r="J145" s="252"/>
      <c r="K145" s="252"/>
      <c r="L145" s="256"/>
      <c r="M145" s="257"/>
      <c r="N145" s="258"/>
      <c r="O145" s="258"/>
      <c r="P145" s="258"/>
      <c r="Q145" s="258"/>
      <c r="R145" s="258"/>
      <c r="S145" s="258"/>
      <c r="T145" s="25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0" t="s">
        <v>150</v>
      </c>
      <c r="AU145" s="260" t="s">
        <v>87</v>
      </c>
      <c r="AV145" s="14" t="s">
        <v>85</v>
      </c>
      <c r="AW145" s="14" t="s">
        <v>32</v>
      </c>
      <c r="AX145" s="14" t="s">
        <v>77</v>
      </c>
      <c r="AY145" s="260" t="s">
        <v>140</v>
      </c>
    </row>
    <row r="146" s="2" customFormat="1" ht="24.15" customHeight="1">
      <c r="A146" s="39"/>
      <c r="B146" s="40"/>
      <c r="C146" s="220" t="s">
        <v>177</v>
      </c>
      <c r="D146" s="220" t="s">
        <v>142</v>
      </c>
      <c r="E146" s="221" t="s">
        <v>551</v>
      </c>
      <c r="F146" s="222" t="s">
        <v>552</v>
      </c>
      <c r="G146" s="223" t="s">
        <v>166</v>
      </c>
      <c r="H146" s="224">
        <v>8.1600000000000001</v>
      </c>
      <c r="I146" s="225"/>
      <c r="J146" s="226">
        <f>ROUND(I146*H146,2)</f>
        <v>0</v>
      </c>
      <c r="K146" s="227"/>
      <c r="L146" s="45"/>
      <c r="M146" s="228" t="s">
        <v>1</v>
      </c>
      <c r="N146" s="229" t="s">
        <v>42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146</v>
      </c>
      <c r="AT146" s="232" t="s">
        <v>142</v>
      </c>
      <c r="AU146" s="232" t="s">
        <v>87</v>
      </c>
      <c r="AY146" s="18" t="s">
        <v>140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8" t="s">
        <v>85</v>
      </c>
      <c r="BK146" s="233">
        <f>ROUND(I146*H146,2)</f>
        <v>0</v>
      </c>
      <c r="BL146" s="18" t="s">
        <v>146</v>
      </c>
      <c r="BM146" s="232" t="s">
        <v>553</v>
      </c>
    </row>
    <row r="147" s="2" customFormat="1">
      <c r="A147" s="39"/>
      <c r="B147" s="40"/>
      <c r="C147" s="41"/>
      <c r="D147" s="234" t="s">
        <v>148</v>
      </c>
      <c r="E147" s="41"/>
      <c r="F147" s="235" t="s">
        <v>554</v>
      </c>
      <c r="G147" s="41"/>
      <c r="H147" s="41"/>
      <c r="I147" s="236"/>
      <c r="J147" s="41"/>
      <c r="K147" s="41"/>
      <c r="L147" s="45"/>
      <c r="M147" s="237"/>
      <c r="N147" s="238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148</v>
      </c>
      <c r="AU147" s="18" t="s">
        <v>87</v>
      </c>
    </row>
    <row r="148" s="13" customFormat="1">
      <c r="A148" s="13"/>
      <c r="B148" s="239"/>
      <c r="C148" s="240"/>
      <c r="D148" s="241" t="s">
        <v>150</v>
      </c>
      <c r="E148" s="242" t="s">
        <v>1</v>
      </c>
      <c r="F148" s="243" t="s">
        <v>555</v>
      </c>
      <c r="G148" s="240"/>
      <c r="H148" s="244">
        <v>8.1600000000000001</v>
      </c>
      <c r="I148" s="245"/>
      <c r="J148" s="240"/>
      <c r="K148" s="240"/>
      <c r="L148" s="246"/>
      <c r="M148" s="247"/>
      <c r="N148" s="248"/>
      <c r="O148" s="248"/>
      <c r="P148" s="248"/>
      <c r="Q148" s="248"/>
      <c r="R148" s="248"/>
      <c r="S148" s="248"/>
      <c r="T148" s="24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0" t="s">
        <v>150</v>
      </c>
      <c r="AU148" s="250" t="s">
        <v>87</v>
      </c>
      <c r="AV148" s="13" t="s">
        <v>87</v>
      </c>
      <c r="AW148" s="13" t="s">
        <v>32</v>
      </c>
      <c r="AX148" s="13" t="s">
        <v>85</v>
      </c>
      <c r="AY148" s="250" t="s">
        <v>140</v>
      </c>
    </row>
    <row r="149" s="14" customFormat="1">
      <c r="A149" s="14"/>
      <c r="B149" s="251"/>
      <c r="C149" s="252"/>
      <c r="D149" s="241" t="s">
        <v>150</v>
      </c>
      <c r="E149" s="253" t="s">
        <v>1</v>
      </c>
      <c r="F149" s="254" t="s">
        <v>541</v>
      </c>
      <c r="G149" s="252"/>
      <c r="H149" s="253" t="s">
        <v>1</v>
      </c>
      <c r="I149" s="255"/>
      <c r="J149" s="252"/>
      <c r="K149" s="252"/>
      <c r="L149" s="256"/>
      <c r="M149" s="257"/>
      <c r="N149" s="258"/>
      <c r="O149" s="258"/>
      <c r="P149" s="258"/>
      <c r="Q149" s="258"/>
      <c r="R149" s="258"/>
      <c r="S149" s="258"/>
      <c r="T149" s="25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0" t="s">
        <v>150</v>
      </c>
      <c r="AU149" s="260" t="s">
        <v>87</v>
      </c>
      <c r="AV149" s="14" t="s">
        <v>85</v>
      </c>
      <c r="AW149" s="14" t="s">
        <v>32</v>
      </c>
      <c r="AX149" s="14" t="s">
        <v>77</v>
      </c>
      <c r="AY149" s="260" t="s">
        <v>140</v>
      </c>
    </row>
    <row r="150" s="2" customFormat="1" ht="24.15" customHeight="1">
      <c r="A150" s="39"/>
      <c r="B150" s="40"/>
      <c r="C150" s="220" t="s">
        <v>183</v>
      </c>
      <c r="D150" s="220" t="s">
        <v>142</v>
      </c>
      <c r="E150" s="221" t="s">
        <v>556</v>
      </c>
      <c r="F150" s="222" t="s">
        <v>557</v>
      </c>
      <c r="G150" s="223" t="s">
        <v>166</v>
      </c>
      <c r="H150" s="224">
        <v>14.986000000000001</v>
      </c>
      <c r="I150" s="225"/>
      <c r="J150" s="226">
        <f>ROUND(I150*H150,2)</f>
        <v>0</v>
      </c>
      <c r="K150" s="227"/>
      <c r="L150" s="45"/>
      <c r="M150" s="228" t="s">
        <v>1</v>
      </c>
      <c r="N150" s="229" t="s">
        <v>42</v>
      </c>
      <c r="O150" s="92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146</v>
      </c>
      <c r="AT150" s="232" t="s">
        <v>142</v>
      </c>
      <c r="AU150" s="232" t="s">
        <v>87</v>
      </c>
      <c r="AY150" s="18" t="s">
        <v>140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8" t="s">
        <v>85</v>
      </c>
      <c r="BK150" s="233">
        <f>ROUND(I150*H150,2)</f>
        <v>0</v>
      </c>
      <c r="BL150" s="18" t="s">
        <v>146</v>
      </c>
      <c r="BM150" s="232" t="s">
        <v>558</v>
      </c>
    </row>
    <row r="151" s="2" customFormat="1">
      <c r="A151" s="39"/>
      <c r="B151" s="40"/>
      <c r="C151" s="41"/>
      <c r="D151" s="234" t="s">
        <v>148</v>
      </c>
      <c r="E151" s="41"/>
      <c r="F151" s="235" t="s">
        <v>559</v>
      </c>
      <c r="G151" s="41"/>
      <c r="H151" s="41"/>
      <c r="I151" s="236"/>
      <c r="J151" s="41"/>
      <c r="K151" s="41"/>
      <c r="L151" s="45"/>
      <c r="M151" s="237"/>
      <c r="N151" s="238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148</v>
      </c>
      <c r="AU151" s="18" t="s">
        <v>87</v>
      </c>
    </row>
    <row r="152" s="13" customFormat="1">
      <c r="A152" s="13"/>
      <c r="B152" s="239"/>
      <c r="C152" s="240"/>
      <c r="D152" s="241" t="s">
        <v>150</v>
      </c>
      <c r="E152" s="240"/>
      <c r="F152" s="243" t="s">
        <v>560</v>
      </c>
      <c r="G152" s="240"/>
      <c r="H152" s="244">
        <v>14.986000000000001</v>
      </c>
      <c r="I152" s="245"/>
      <c r="J152" s="240"/>
      <c r="K152" s="240"/>
      <c r="L152" s="246"/>
      <c r="M152" s="247"/>
      <c r="N152" s="248"/>
      <c r="O152" s="248"/>
      <c r="P152" s="248"/>
      <c r="Q152" s="248"/>
      <c r="R152" s="248"/>
      <c r="S152" s="248"/>
      <c r="T152" s="24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0" t="s">
        <v>150</v>
      </c>
      <c r="AU152" s="250" t="s">
        <v>87</v>
      </c>
      <c r="AV152" s="13" t="s">
        <v>87</v>
      </c>
      <c r="AW152" s="13" t="s">
        <v>4</v>
      </c>
      <c r="AX152" s="13" t="s">
        <v>85</v>
      </c>
      <c r="AY152" s="250" t="s">
        <v>140</v>
      </c>
    </row>
    <row r="153" s="2" customFormat="1" ht="37.8" customHeight="1">
      <c r="A153" s="39"/>
      <c r="B153" s="40"/>
      <c r="C153" s="220" t="s">
        <v>189</v>
      </c>
      <c r="D153" s="220" t="s">
        <v>142</v>
      </c>
      <c r="E153" s="221" t="s">
        <v>184</v>
      </c>
      <c r="F153" s="222" t="s">
        <v>185</v>
      </c>
      <c r="G153" s="223" t="s">
        <v>166</v>
      </c>
      <c r="H153" s="224">
        <v>979.11800000000005</v>
      </c>
      <c r="I153" s="225"/>
      <c r="J153" s="226">
        <f>ROUND(I153*H153,2)</f>
        <v>0</v>
      </c>
      <c r="K153" s="227"/>
      <c r="L153" s="45"/>
      <c r="M153" s="228" t="s">
        <v>1</v>
      </c>
      <c r="N153" s="229" t="s">
        <v>42</v>
      </c>
      <c r="O153" s="92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146</v>
      </c>
      <c r="AT153" s="232" t="s">
        <v>142</v>
      </c>
      <c r="AU153" s="232" t="s">
        <v>87</v>
      </c>
      <c r="AY153" s="18" t="s">
        <v>140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8" t="s">
        <v>85</v>
      </c>
      <c r="BK153" s="233">
        <f>ROUND(I153*H153,2)</f>
        <v>0</v>
      </c>
      <c r="BL153" s="18" t="s">
        <v>146</v>
      </c>
      <c r="BM153" s="232" t="s">
        <v>561</v>
      </c>
    </row>
    <row r="154" s="2" customFormat="1">
      <c r="A154" s="39"/>
      <c r="B154" s="40"/>
      <c r="C154" s="41"/>
      <c r="D154" s="234" t="s">
        <v>148</v>
      </c>
      <c r="E154" s="41"/>
      <c r="F154" s="235" t="s">
        <v>187</v>
      </c>
      <c r="G154" s="41"/>
      <c r="H154" s="41"/>
      <c r="I154" s="236"/>
      <c r="J154" s="41"/>
      <c r="K154" s="41"/>
      <c r="L154" s="45"/>
      <c r="M154" s="237"/>
      <c r="N154" s="238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148</v>
      </c>
      <c r="AU154" s="18" t="s">
        <v>87</v>
      </c>
    </row>
    <row r="155" s="14" customFormat="1">
      <c r="A155" s="14"/>
      <c r="B155" s="251"/>
      <c r="C155" s="252"/>
      <c r="D155" s="241" t="s">
        <v>150</v>
      </c>
      <c r="E155" s="253" t="s">
        <v>1</v>
      </c>
      <c r="F155" s="254" t="s">
        <v>169</v>
      </c>
      <c r="G155" s="252"/>
      <c r="H155" s="253" t="s">
        <v>1</v>
      </c>
      <c r="I155" s="255"/>
      <c r="J155" s="252"/>
      <c r="K155" s="252"/>
      <c r="L155" s="256"/>
      <c r="M155" s="257"/>
      <c r="N155" s="258"/>
      <c r="O155" s="258"/>
      <c r="P155" s="258"/>
      <c r="Q155" s="258"/>
      <c r="R155" s="258"/>
      <c r="S155" s="258"/>
      <c r="T155" s="25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0" t="s">
        <v>150</v>
      </c>
      <c r="AU155" s="260" t="s">
        <v>87</v>
      </c>
      <c r="AV155" s="14" t="s">
        <v>85</v>
      </c>
      <c r="AW155" s="14" t="s">
        <v>32</v>
      </c>
      <c r="AX155" s="14" t="s">
        <v>77</v>
      </c>
      <c r="AY155" s="260" t="s">
        <v>140</v>
      </c>
    </row>
    <row r="156" s="13" customFormat="1">
      <c r="A156" s="13"/>
      <c r="B156" s="239"/>
      <c r="C156" s="240"/>
      <c r="D156" s="241" t="s">
        <v>150</v>
      </c>
      <c r="E156" s="242" t="s">
        <v>1</v>
      </c>
      <c r="F156" s="243" t="s">
        <v>543</v>
      </c>
      <c r="G156" s="240"/>
      <c r="H156" s="244">
        <v>702.13800000000003</v>
      </c>
      <c r="I156" s="245"/>
      <c r="J156" s="240"/>
      <c r="K156" s="240"/>
      <c r="L156" s="246"/>
      <c r="M156" s="247"/>
      <c r="N156" s="248"/>
      <c r="O156" s="248"/>
      <c r="P156" s="248"/>
      <c r="Q156" s="248"/>
      <c r="R156" s="248"/>
      <c r="S156" s="248"/>
      <c r="T156" s="24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0" t="s">
        <v>150</v>
      </c>
      <c r="AU156" s="250" t="s">
        <v>87</v>
      </c>
      <c r="AV156" s="13" t="s">
        <v>87</v>
      </c>
      <c r="AW156" s="13" t="s">
        <v>32</v>
      </c>
      <c r="AX156" s="13" t="s">
        <v>77</v>
      </c>
      <c r="AY156" s="250" t="s">
        <v>140</v>
      </c>
    </row>
    <row r="157" s="15" customFormat="1">
      <c r="A157" s="15"/>
      <c r="B157" s="261"/>
      <c r="C157" s="262"/>
      <c r="D157" s="241" t="s">
        <v>150</v>
      </c>
      <c r="E157" s="263" t="s">
        <v>1</v>
      </c>
      <c r="F157" s="264" t="s">
        <v>171</v>
      </c>
      <c r="G157" s="262"/>
      <c r="H157" s="265">
        <v>702.13800000000003</v>
      </c>
      <c r="I157" s="266"/>
      <c r="J157" s="262"/>
      <c r="K157" s="262"/>
      <c r="L157" s="267"/>
      <c r="M157" s="268"/>
      <c r="N157" s="269"/>
      <c r="O157" s="269"/>
      <c r="P157" s="269"/>
      <c r="Q157" s="269"/>
      <c r="R157" s="269"/>
      <c r="S157" s="269"/>
      <c r="T157" s="270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1" t="s">
        <v>150</v>
      </c>
      <c r="AU157" s="271" t="s">
        <v>87</v>
      </c>
      <c r="AV157" s="15" t="s">
        <v>158</v>
      </c>
      <c r="AW157" s="15" t="s">
        <v>32</v>
      </c>
      <c r="AX157" s="15" t="s">
        <v>77</v>
      </c>
      <c r="AY157" s="271" t="s">
        <v>140</v>
      </c>
    </row>
    <row r="158" s="13" customFormat="1">
      <c r="A158" s="13"/>
      <c r="B158" s="239"/>
      <c r="C158" s="240"/>
      <c r="D158" s="241" t="s">
        <v>150</v>
      </c>
      <c r="E158" s="242" t="s">
        <v>1</v>
      </c>
      <c r="F158" s="243" t="s">
        <v>550</v>
      </c>
      <c r="G158" s="240"/>
      <c r="H158" s="244">
        <v>141.69999999999999</v>
      </c>
      <c r="I158" s="245"/>
      <c r="J158" s="240"/>
      <c r="K158" s="240"/>
      <c r="L158" s="246"/>
      <c r="M158" s="247"/>
      <c r="N158" s="248"/>
      <c r="O158" s="248"/>
      <c r="P158" s="248"/>
      <c r="Q158" s="248"/>
      <c r="R158" s="248"/>
      <c r="S158" s="248"/>
      <c r="T158" s="24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0" t="s">
        <v>150</v>
      </c>
      <c r="AU158" s="250" t="s">
        <v>87</v>
      </c>
      <c r="AV158" s="13" t="s">
        <v>87</v>
      </c>
      <c r="AW158" s="13" t="s">
        <v>32</v>
      </c>
      <c r="AX158" s="13" t="s">
        <v>77</v>
      </c>
      <c r="AY158" s="250" t="s">
        <v>140</v>
      </c>
    </row>
    <row r="159" s="13" customFormat="1">
      <c r="A159" s="13"/>
      <c r="B159" s="239"/>
      <c r="C159" s="240"/>
      <c r="D159" s="241" t="s">
        <v>150</v>
      </c>
      <c r="E159" s="242" t="s">
        <v>1</v>
      </c>
      <c r="F159" s="243" t="s">
        <v>555</v>
      </c>
      <c r="G159" s="240"/>
      <c r="H159" s="244">
        <v>8.1600000000000001</v>
      </c>
      <c r="I159" s="245"/>
      <c r="J159" s="240"/>
      <c r="K159" s="240"/>
      <c r="L159" s="246"/>
      <c r="M159" s="247"/>
      <c r="N159" s="248"/>
      <c r="O159" s="248"/>
      <c r="P159" s="248"/>
      <c r="Q159" s="248"/>
      <c r="R159" s="248"/>
      <c r="S159" s="248"/>
      <c r="T159" s="24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0" t="s">
        <v>150</v>
      </c>
      <c r="AU159" s="250" t="s">
        <v>87</v>
      </c>
      <c r="AV159" s="13" t="s">
        <v>87</v>
      </c>
      <c r="AW159" s="13" t="s">
        <v>32</v>
      </c>
      <c r="AX159" s="13" t="s">
        <v>77</v>
      </c>
      <c r="AY159" s="250" t="s">
        <v>140</v>
      </c>
    </row>
    <row r="160" s="15" customFormat="1">
      <c r="A160" s="15"/>
      <c r="B160" s="261"/>
      <c r="C160" s="262"/>
      <c r="D160" s="241" t="s">
        <v>150</v>
      </c>
      <c r="E160" s="263" t="s">
        <v>1</v>
      </c>
      <c r="F160" s="264" t="s">
        <v>171</v>
      </c>
      <c r="G160" s="262"/>
      <c r="H160" s="265">
        <v>149.85999999999999</v>
      </c>
      <c r="I160" s="266"/>
      <c r="J160" s="262"/>
      <c r="K160" s="262"/>
      <c r="L160" s="267"/>
      <c r="M160" s="268"/>
      <c r="N160" s="269"/>
      <c r="O160" s="269"/>
      <c r="P160" s="269"/>
      <c r="Q160" s="269"/>
      <c r="R160" s="269"/>
      <c r="S160" s="269"/>
      <c r="T160" s="270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1" t="s">
        <v>150</v>
      </c>
      <c r="AU160" s="271" t="s">
        <v>87</v>
      </c>
      <c r="AV160" s="15" t="s">
        <v>158</v>
      </c>
      <c r="AW160" s="15" t="s">
        <v>32</v>
      </c>
      <c r="AX160" s="15" t="s">
        <v>77</v>
      </c>
      <c r="AY160" s="271" t="s">
        <v>140</v>
      </c>
    </row>
    <row r="161" s="13" customFormat="1">
      <c r="A161" s="13"/>
      <c r="B161" s="239"/>
      <c r="C161" s="240"/>
      <c r="D161" s="241" t="s">
        <v>150</v>
      </c>
      <c r="E161" s="242" t="s">
        <v>1</v>
      </c>
      <c r="F161" s="243" t="s">
        <v>562</v>
      </c>
      <c r="G161" s="240"/>
      <c r="H161" s="244">
        <v>127.12000000000001</v>
      </c>
      <c r="I161" s="245"/>
      <c r="J161" s="240"/>
      <c r="K161" s="240"/>
      <c r="L161" s="246"/>
      <c r="M161" s="247"/>
      <c r="N161" s="248"/>
      <c r="O161" s="248"/>
      <c r="P161" s="248"/>
      <c r="Q161" s="248"/>
      <c r="R161" s="248"/>
      <c r="S161" s="248"/>
      <c r="T161" s="24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0" t="s">
        <v>150</v>
      </c>
      <c r="AU161" s="250" t="s">
        <v>87</v>
      </c>
      <c r="AV161" s="13" t="s">
        <v>87</v>
      </c>
      <c r="AW161" s="13" t="s">
        <v>32</v>
      </c>
      <c r="AX161" s="13" t="s">
        <v>77</v>
      </c>
      <c r="AY161" s="250" t="s">
        <v>140</v>
      </c>
    </row>
    <row r="162" s="15" customFormat="1">
      <c r="A162" s="15"/>
      <c r="B162" s="261"/>
      <c r="C162" s="262"/>
      <c r="D162" s="241" t="s">
        <v>150</v>
      </c>
      <c r="E162" s="263" t="s">
        <v>1</v>
      </c>
      <c r="F162" s="264" t="s">
        <v>171</v>
      </c>
      <c r="G162" s="262"/>
      <c r="H162" s="265">
        <v>127.12000000000001</v>
      </c>
      <c r="I162" s="266"/>
      <c r="J162" s="262"/>
      <c r="K162" s="262"/>
      <c r="L162" s="267"/>
      <c r="M162" s="268"/>
      <c r="N162" s="269"/>
      <c r="O162" s="269"/>
      <c r="P162" s="269"/>
      <c r="Q162" s="269"/>
      <c r="R162" s="269"/>
      <c r="S162" s="269"/>
      <c r="T162" s="270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1" t="s">
        <v>150</v>
      </c>
      <c r="AU162" s="271" t="s">
        <v>87</v>
      </c>
      <c r="AV162" s="15" t="s">
        <v>158</v>
      </c>
      <c r="AW162" s="15" t="s">
        <v>32</v>
      </c>
      <c r="AX162" s="15" t="s">
        <v>77</v>
      </c>
      <c r="AY162" s="271" t="s">
        <v>140</v>
      </c>
    </row>
    <row r="163" s="16" customFormat="1">
      <c r="A163" s="16"/>
      <c r="B163" s="272"/>
      <c r="C163" s="273"/>
      <c r="D163" s="241" t="s">
        <v>150</v>
      </c>
      <c r="E163" s="274" t="s">
        <v>1</v>
      </c>
      <c r="F163" s="275" t="s">
        <v>176</v>
      </c>
      <c r="G163" s="273"/>
      <c r="H163" s="276">
        <v>979.11799999999994</v>
      </c>
      <c r="I163" s="277"/>
      <c r="J163" s="273"/>
      <c r="K163" s="273"/>
      <c r="L163" s="278"/>
      <c r="M163" s="279"/>
      <c r="N163" s="280"/>
      <c r="O163" s="280"/>
      <c r="P163" s="280"/>
      <c r="Q163" s="280"/>
      <c r="R163" s="280"/>
      <c r="S163" s="280"/>
      <c r="T163" s="281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T163" s="282" t="s">
        <v>150</v>
      </c>
      <c r="AU163" s="282" t="s">
        <v>87</v>
      </c>
      <c r="AV163" s="16" t="s">
        <v>146</v>
      </c>
      <c r="AW163" s="16" t="s">
        <v>32</v>
      </c>
      <c r="AX163" s="16" t="s">
        <v>85</v>
      </c>
      <c r="AY163" s="282" t="s">
        <v>140</v>
      </c>
    </row>
    <row r="164" s="14" customFormat="1">
      <c r="A164" s="14"/>
      <c r="B164" s="251"/>
      <c r="C164" s="252"/>
      <c r="D164" s="241" t="s">
        <v>150</v>
      </c>
      <c r="E164" s="253" t="s">
        <v>1</v>
      </c>
      <c r="F164" s="254" t="s">
        <v>541</v>
      </c>
      <c r="G164" s="252"/>
      <c r="H164" s="253" t="s">
        <v>1</v>
      </c>
      <c r="I164" s="255"/>
      <c r="J164" s="252"/>
      <c r="K164" s="252"/>
      <c r="L164" s="256"/>
      <c r="M164" s="257"/>
      <c r="N164" s="258"/>
      <c r="O164" s="258"/>
      <c r="P164" s="258"/>
      <c r="Q164" s="258"/>
      <c r="R164" s="258"/>
      <c r="S164" s="258"/>
      <c r="T164" s="25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0" t="s">
        <v>150</v>
      </c>
      <c r="AU164" s="260" t="s">
        <v>87</v>
      </c>
      <c r="AV164" s="14" t="s">
        <v>85</v>
      </c>
      <c r="AW164" s="14" t="s">
        <v>32</v>
      </c>
      <c r="AX164" s="14" t="s">
        <v>77</v>
      </c>
      <c r="AY164" s="260" t="s">
        <v>140</v>
      </c>
    </row>
    <row r="165" s="2" customFormat="1" ht="24.15" customHeight="1">
      <c r="A165" s="39"/>
      <c r="B165" s="40"/>
      <c r="C165" s="220" t="s">
        <v>195</v>
      </c>
      <c r="D165" s="220" t="s">
        <v>142</v>
      </c>
      <c r="E165" s="221" t="s">
        <v>190</v>
      </c>
      <c r="F165" s="222" t="s">
        <v>191</v>
      </c>
      <c r="G165" s="223" t="s">
        <v>166</v>
      </c>
      <c r="H165" s="224">
        <v>146.19999999999999</v>
      </c>
      <c r="I165" s="225"/>
      <c r="J165" s="226">
        <f>ROUND(I165*H165,2)</f>
        <v>0</v>
      </c>
      <c r="K165" s="227"/>
      <c r="L165" s="45"/>
      <c r="M165" s="228" t="s">
        <v>1</v>
      </c>
      <c r="N165" s="229" t="s">
        <v>42</v>
      </c>
      <c r="O165" s="92"/>
      <c r="P165" s="230">
        <f>O165*H165</f>
        <v>0</v>
      </c>
      <c r="Q165" s="230">
        <v>0</v>
      </c>
      <c r="R165" s="230">
        <f>Q165*H165</f>
        <v>0</v>
      </c>
      <c r="S165" s="230">
        <v>0</v>
      </c>
      <c r="T165" s="231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2" t="s">
        <v>146</v>
      </c>
      <c r="AT165" s="232" t="s">
        <v>142</v>
      </c>
      <c r="AU165" s="232" t="s">
        <v>87</v>
      </c>
      <c r="AY165" s="18" t="s">
        <v>140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18" t="s">
        <v>85</v>
      </c>
      <c r="BK165" s="233">
        <f>ROUND(I165*H165,2)</f>
        <v>0</v>
      </c>
      <c r="BL165" s="18" t="s">
        <v>146</v>
      </c>
      <c r="BM165" s="232" t="s">
        <v>563</v>
      </c>
    </row>
    <row r="166" s="13" customFormat="1">
      <c r="A166" s="13"/>
      <c r="B166" s="239"/>
      <c r="C166" s="240"/>
      <c r="D166" s="241" t="s">
        <v>150</v>
      </c>
      <c r="E166" s="242" t="s">
        <v>1</v>
      </c>
      <c r="F166" s="243" t="s">
        <v>564</v>
      </c>
      <c r="G166" s="240"/>
      <c r="H166" s="244">
        <v>146.19999999999999</v>
      </c>
      <c r="I166" s="245"/>
      <c r="J166" s="240"/>
      <c r="K166" s="240"/>
      <c r="L166" s="246"/>
      <c r="M166" s="247"/>
      <c r="N166" s="248"/>
      <c r="O166" s="248"/>
      <c r="P166" s="248"/>
      <c r="Q166" s="248"/>
      <c r="R166" s="248"/>
      <c r="S166" s="248"/>
      <c r="T166" s="24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0" t="s">
        <v>150</v>
      </c>
      <c r="AU166" s="250" t="s">
        <v>87</v>
      </c>
      <c r="AV166" s="13" t="s">
        <v>87</v>
      </c>
      <c r="AW166" s="13" t="s">
        <v>32</v>
      </c>
      <c r="AX166" s="13" t="s">
        <v>85</v>
      </c>
      <c r="AY166" s="250" t="s">
        <v>140</v>
      </c>
    </row>
    <row r="167" s="14" customFormat="1">
      <c r="A167" s="14"/>
      <c r="B167" s="251"/>
      <c r="C167" s="252"/>
      <c r="D167" s="241" t="s">
        <v>150</v>
      </c>
      <c r="E167" s="253" t="s">
        <v>1</v>
      </c>
      <c r="F167" s="254" t="s">
        <v>541</v>
      </c>
      <c r="G167" s="252"/>
      <c r="H167" s="253" t="s">
        <v>1</v>
      </c>
      <c r="I167" s="255"/>
      <c r="J167" s="252"/>
      <c r="K167" s="252"/>
      <c r="L167" s="256"/>
      <c r="M167" s="257"/>
      <c r="N167" s="258"/>
      <c r="O167" s="258"/>
      <c r="P167" s="258"/>
      <c r="Q167" s="258"/>
      <c r="R167" s="258"/>
      <c r="S167" s="258"/>
      <c r="T167" s="25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0" t="s">
        <v>150</v>
      </c>
      <c r="AU167" s="260" t="s">
        <v>87</v>
      </c>
      <c r="AV167" s="14" t="s">
        <v>85</v>
      </c>
      <c r="AW167" s="14" t="s">
        <v>32</v>
      </c>
      <c r="AX167" s="14" t="s">
        <v>77</v>
      </c>
      <c r="AY167" s="260" t="s">
        <v>140</v>
      </c>
    </row>
    <row r="168" s="2" customFormat="1" ht="16.5" customHeight="1">
      <c r="A168" s="39"/>
      <c r="B168" s="40"/>
      <c r="C168" s="283" t="s">
        <v>204</v>
      </c>
      <c r="D168" s="283" t="s">
        <v>196</v>
      </c>
      <c r="E168" s="284" t="s">
        <v>197</v>
      </c>
      <c r="F168" s="285" t="s">
        <v>198</v>
      </c>
      <c r="G168" s="286" t="s">
        <v>199</v>
      </c>
      <c r="H168" s="287">
        <v>292.39999999999998</v>
      </c>
      <c r="I168" s="288"/>
      <c r="J168" s="289">
        <f>ROUND(I168*H168,2)</f>
        <v>0</v>
      </c>
      <c r="K168" s="290"/>
      <c r="L168" s="291"/>
      <c r="M168" s="292" t="s">
        <v>1</v>
      </c>
      <c r="N168" s="293" t="s">
        <v>42</v>
      </c>
      <c r="O168" s="92"/>
      <c r="P168" s="230">
        <f>O168*H168</f>
        <v>0</v>
      </c>
      <c r="Q168" s="230">
        <v>0</v>
      </c>
      <c r="R168" s="230">
        <f>Q168*H168</f>
        <v>0</v>
      </c>
      <c r="S168" s="230">
        <v>0</v>
      </c>
      <c r="T168" s="23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2" t="s">
        <v>195</v>
      </c>
      <c r="AT168" s="232" t="s">
        <v>196</v>
      </c>
      <c r="AU168" s="232" t="s">
        <v>87</v>
      </c>
      <c r="AY168" s="18" t="s">
        <v>140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8" t="s">
        <v>85</v>
      </c>
      <c r="BK168" s="233">
        <f>ROUND(I168*H168,2)</f>
        <v>0</v>
      </c>
      <c r="BL168" s="18" t="s">
        <v>146</v>
      </c>
      <c r="BM168" s="232" t="s">
        <v>565</v>
      </c>
    </row>
    <row r="169" s="2" customFormat="1">
      <c r="A169" s="39"/>
      <c r="B169" s="40"/>
      <c r="C169" s="41"/>
      <c r="D169" s="241" t="s">
        <v>201</v>
      </c>
      <c r="E169" s="41"/>
      <c r="F169" s="294" t="s">
        <v>202</v>
      </c>
      <c r="G169" s="41"/>
      <c r="H169" s="41"/>
      <c r="I169" s="236"/>
      <c r="J169" s="41"/>
      <c r="K169" s="41"/>
      <c r="L169" s="45"/>
      <c r="M169" s="237"/>
      <c r="N169" s="238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201</v>
      </c>
      <c r="AU169" s="18" t="s">
        <v>87</v>
      </c>
    </row>
    <row r="170" s="13" customFormat="1">
      <c r="A170" s="13"/>
      <c r="B170" s="239"/>
      <c r="C170" s="240"/>
      <c r="D170" s="241" t="s">
        <v>150</v>
      </c>
      <c r="E170" s="240"/>
      <c r="F170" s="243" t="s">
        <v>566</v>
      </c>
      <c r="G170" s="240"/>
      <c r="H170" s="244">
        <v>292.39999999999998</v>
      </c>
      <c r="I170" s="245"/>
      <c r="J170" s="240"/>
      <c r="K170" s="240"/>
      <c r="L170" s="246"/>
      <c r="M170" s="247"/>
      <c r="N170" s="248"/>
      <c r="O170" s="248"/>
      <c r="P170" s="248"/>
      <c r="Q170" s="248"/>
      <c r="R170" s="248"/>
      <c r="S170" s="248"/>
      <c r="T170" s="24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0" t="s">
        <v>150</v>
      </c>
      <c r="AU170" s="250" t="s">
        <v>87</v>
      </c>
      <c r="AV170" s="13" t="s">
        <v>87</v>
      </c>
      <c r="AW170" s="13" t="s">
        <v>4</v>
      </c>
      <c r="AX170" s="13" t="s">
        <v>85</v>
      </c>
      <c r="AY170" s="250" t="s">
        <v>140</v>
      </c>
    </row>
    <row r="171" s="2" customFormat="1" ht="33" customHeight="1">
      <c r="A171" s="39"/>
      <c r="B171" s="40"/>
      <c r="C171" s="220" t="s">
        <v>209</v>
      </c>
      <c r="D171" s="220" t="s">
        <v>142</v>
      </c>
      <c r="E171" s="221" t="s">
        <v>205</v>
      </c>
      <c r="F171" s="222" t="s">
        <v>206</v>
      </c>
      <c r="G171" s="223" t="s">
        <v>166</v>
      </c>
      <c r="H171" s="224">
        <v>702.13800000000003</v>
      </c>
      <c r="I171" s="225"/>
      <c r="J171" s="226">
        <f>ROUND(I171*H171,2)</f>
        <v>0</v>
      </c>
      <c r="K171" s="227"/>
      <c r="L171" s="45"/>
      <c r="M171" s="228" t="s">
        <v>1</v>
      </c>
      <c r="N171" s="229" t="s">
        <v>42</v>
      </c>
      <c r="O171" s="92"/>
      <c r="P171" s="230">
        <f>O171*H171</f>
        <v>0</v>
      </c>
      <c r="Q171" s="230">
        <v>0</v>
      </c>
      <c r="R171" s="230">
        <f>Q171*H171</f>
        <v>0</v>
      </c>
      <c r="S171" s="230">
        <v>0</v>
      </c>
      <c r="T171" s="231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2" t="s">
        <v>146</v>
      </c>
      <c r="AT171" s="232" t="s">
        <v>142</v>
      </c>
      <c r="AU171" s="232" t="s">
        <v>87</v>
      </c>
      <c r="AY171" s="18" t="s">
        <v>140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18" t="s">
        <v>85</v>
      </c>
      <c r="BK171" s="233">
        <f>ROUND(I171*H171,2)</f>
        <v>0</v>
      </c>
      <c r="BL171" s="18" t="s">
        <v>146</v>
      </c>
      <c r="BM171" s="232" t="s">
        <v>567</v>
      </c>
    </row>
    <row r="172" s="2" customFormat="1">
      <c r="A172" s="39"/>
      <c r="B172" s="40"/>
      <c r="C172" s="41"/>
      <c r="D172" s="234" t="s">
        <v>148</v>
      </c>
      <c r="E172" s="41"/>
      <c r="F172" s="235" t="s">
        <v>208</v>
      </c>
      <c r="G172" s="41"/>
      <c r="H172" s="41"/>
      <c r="I172" s="236"/>
      <c r="J172" s="41"/>
      <c r="K172" s="41"/>
      <c r="L172" s="45"/>
      <c r="M172" s="237"/>
      <c r="N172" s="238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148</v>
      </c>
      <c r="AU172" s="18" t="s">
        <v>87</v>
      </c>
    </row>
    <row r="173" s="14" customFormat="1">
      <c r="A173" s="14"/>
      <c r="B173" s="251"/>
      <c r="C173" s="252"/>
      <c r="D173" s="241" t="s">
        <v>150</v>
      </c>
      <c r="E173" s="253" t="s">
        <v>1</v>
      </c>
      <c r="F173" s="254" t="s">
        <v>568</v>
      </c>
      <c r="G173" s="252"/>
      <c r="H173" s="253" t="s">
        <v>1</v>
      </c>
      <c r="I173" s="255"/>
      <c r="J173" s="252"/>
      <c r="K173" s="252"/>
      <c r="L173" s="256"/>
      <c r="M173" s="257"/>
      <c r="N173" s="258"/>
      <c r="O173" s="258"/>
      <c r="P173" s="258"/>
      <c r="Q173" s="258"/>
      <c r="R173" s="258"/>
      <c r="S173" s="258"/>
      <c r="T173" s="25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0" t="s">
        <v>150</v>
      </c>
      <c r="AU173" s="260" t="s">
        <v>87</v>
      </c>
      <c r="AV173" s="14" t="s">
        <v>85</v>
      </c>
      <c r="AW173" s="14" t="s">
        <v>32</v>
      </c>
      <c r="AX173" s="14" t="s">
        <v>77</v>
      </c>
      <c r="AY173" s="260" t="s">
        <v>140</v>
      </c>
    </row>
    <row r="174" s="13" customFormat="1">
      <c r="A174" s="13"/>
      <c r="B174" s="239"/>
      <c r="C174" s="240"/>
      <c r="D174" s="241" t="s">
        <v>150</v>
      </c>
      <c r="E174" s="242" t="s">
        <v>1</v>
      </c>
      <c r="F174" s="243" t="s">
        <v>543</v>
      </c>
      <c r="G174" s="240"/>
      <c r="H174" s="244">
        <v>702.13800000000003</v>
      </c>
      <c r="I174" s="245"/>
      <c r="J174" s="240"/>
      <c r="K174" s="240"/>
      <c r="L174" s="246"/>
      <c r="M174" s="247"/>
      <c r="N174" s="248"/>
      <c r="O174" s="248"/>
      <c r="P174" s="248"/>
      <c r="Q174" s="248"/>
      <c r="R174" s="248"/>
      <c r="S174" s="248"/>
      <c r="T174" s="24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0" t="s">
        <v>150</v>
      </c>
      <c r="AU174" s="250" t="s">
        <v>87</v>
      </c>
      <c r="AV174" s="13" t="s">
        <v>87</v>
      </c>
      <c r="AW174" s="13" t="s">
        <v>32</v>
      </c>
      <c r="AX174" s="13" t="s">
        <v>85</v>
      </c>
      <c r="AY174" s="250" t="s">
        <v>140</v>
      </c>
    </row>
    <row r="175" s="14" customFormat="1">
      <c r="A175" s="14"/>
      <c r="B175" s="251"/>
      <c r="C175" s="252"/>
      <c r="D175" s="241" t="s">
        <v>150</v>
      </c>
      <c r="E175" s="253" t="s">
        <v>1</v>
      </c>
      <c r="F175" s="254" t="s">
        <v>541</v>
      </c>
      <c r="G175" s="252"/>
      <c r="H175" s="253" t="s">
        <v>1</v>
      </c>
      <c r="I175" s="255"/>
      <c r="J175" s="252"/>
      <c r="K175" s="252"/>
      <c r="L175" s="256"/>
      <c r="M175" s="257"/>
      <c r="N175" s="258"/>
      <c r="O175" s="258"/>
      <c r="P175" s="258"/>
      <c r="Q175" s="258"/>
      <c r="R175" s="258"/>
      <c r="S175" s="258"/>
      <c r="T175" s="25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0" t="s">
        <v>150</v>
      </c>
      <c r="AU175" s="260" t="s">
        <v>87</v>
      </c>
      <c r="AV175" s="14" t="s">
        <v>85</v>
      </c>
      <c r="AW175" s="14" t="s">
        <v>32</v>
      </c>
      <c r="AX175" s="14" t="s">
        <v>77</v>
      </c>
      <c r="AY175" s="260" t="s">
        <v>140</v>
      </c>
    </row>
    <row r="176" s="2" customFormat="1" ht="16.5" customHeight="1">
      <c r="A176" s="39"/>
      <c r="B176" s="40"/>
      <c r="C176" s="283" t="s">
        <v>214</v>
      </c>
      <c r="D176" s="283" t="s">
        <v>196</v>
      </c>
      <c r="E176" s="284" t="s">
        <v>210</v>
      </c>
      <c r="F176" s="285" t="s">
        <v>211</v>
      </c>
      <c r="G176" s="286" t="s">
        <v>199</v>
      </c>
      <c r="H176" s="287">
        <v>1404.2760000000001</v>
      </c>
      <c r="I176" s="288"/>
      <c r="J176" s="289">
        <f>ROUND(I176*H176,2)</f>
        <v>0</v>
      </c>
      <c r="K176" s="290"/>
      <c r="L176" s="291"/>
      <c r="M176" s="292" t="s">
        <v>1</v>
      </c>
      <c r="N176" s="293" t="s">
        <v>42</v>
      </c>
      <c r="O176" s="92"/>
      <c r="P176" s="230">
        <f>O176*H176</f>
        <v>0</v>
      </c>
      <c r="Q176" s="230">
        <v>1</v>
      </c>
      <c r="R176" s="230">
        <f>Q176*H176</f>
        <v>1404.2760000000001</v>
      </c>
      <c r="S176" s="230">
        <v>0</v>
      </c>
      <c r="T176" s="23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2" t="s">
        <v>195</v>
      </c>
      <c r="AT176" s="232" t="s">
        <v>196</v>
      </c>
      <c r="AU176" s="232" t="s">
        <v>87</v>
      </c>
      <c r="AY176" s="18" t="s">
        <v>140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8" t="s">
        <v>85</v>
      </c>
      <c r="BK176" s="233">
        <f>ROUND(I176*H176,2)</f>
        <v>0</v>
      </c>
      <c r="BL176" s="18" t="s">
        <v>146</v>
      </c>
      <c r="BM176" s="232" t="s">
        <v>569</v>
      </c>
    </row>
    <row r="177" s="13" customFormat="1">
      <c r="A177" s="13"/>
      <c r="B177" s="239"/>
      <c r="C177" s="240"/>
      <c r="D177" s="241" t="s">
        <v>150</v>
      </c>
      <c r="E177" s="240"/>
      <c r="F177" s="243" t="s">
        <v>570</v>
      </c>
      <c r="G177" s="240"/>
      <c r="H177" s="244">
        <v>1404.2760000000001</v>
      </c>
      <c r="I177" s="245"/>
      <c r="J177" s="240"/>
      <c r="K177" s="240"/>
      <c r="L177" s="246"/>
      <c r="M177" s="247"/>
      <c r="N177" s="248"/>
      <c r="O177" s="248"/>
      <c r="P177" s="248"/>
      <c r="Q177" s="248"/>
      <c r="R177" s="248"/>
      <c r="S177" s="248"/>
      <c r="T177" s="24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0" t="s">
        <v>150</v>
      </c>
      <c r="AU177" s="250" t="s">
        <v>87</v>
      </c>
      <c r="AV177" s="13" t="s">
        <v>87</v>
      </c>
      <c r="AW177" s="13" t="s">
        <v>4</v>
      </c>
      <c r="AX177" s="13" t="s">
        <v>85</v>
      </c>
      <c r="AY177" s="250" t="s">
        <v>140</v>
      </c>
    </row>
    <row r="178" s="2" customFormat="1" ht="33" customHeight="1">
      <c r="A178" s="39"/>
      <c r="B178" s="40"/>
      <c r="C178" s="220" t="s">
        <v>220</v>
      </c>
      <c r="D178" s="220" t="s">
        <v>142</v>
      </c>
      <c r="E178" s="221" t="s">
        <v>215</v>
      </c>
      <c r="F178" s="222" t="s">
        <v>216</v>
      </c>
      <c r="G178" s="223" t="s">
        <v>199</v>
      </c>
      <c r="H178" s="224">
        <v>1533.596</v>
      </c>
      <c r="I178" s="225"/>
      <c r="J178" s="226">
        <f>ROUND(I178*H178,2)</f>
        <v>0</v>
      </c>
      <c r="K178" s="227"/>
      <c r="L178" s="45"/>
      <c r="M178" s="228" t="s">
        <v>1</v>
      </c>
      <c r="N178" s="229" t="s">
        <v>42</v>
      </c>
      <c r="O178" s="92"/>
      <c r="P178" s="230">
        <f>O178*H178</f>
        <v>0</v>
      </c>
      <c r="Q178" s="230">
        <v>0</v>
      </c>
      <c r="R178" s="230">
        <f>Q178*H178</f>
        <v>0</v>
      </c>
      <c r="S178" s="230">
        <v>0</v>
      </c>
      <c r="T178" s="231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2" t="s">
        <v>146</v>
      </c>
      <c r="AT178" s="232" t="s">
        <v>142</v>
      </c>
      <c r="AU178" s="232" t="s">
        <v>87</v>
      </c>
      <c r="AY178" s="18" t="s">
        <v>140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18" t="s">
        <v>85</v>
      </c>
      <c r="BK178" s="233">
        <f>ROUND(I178*H178,2)</f>
        <v>0</v>
      </c>
      <c r="BL178" s="18" t="s">
        <v>146</v>
      </c>
      <c r="BM178" s="232" t="s">
        <v>571</v>
      </c>
    </row>
    <row r="179" s="2" customFormat="1">
      <c r="A179" s="39"/>
      <c r="B179" s="40"/>
      <c r="C179" s="41"/>
      <c r="D179" s="234" t="s">
        <v>148</v>
      </c>
      <c r="E179" s="41"/>
      <c r="F179" s="235" t="s">
        <v>218</v>
      </c>
      <c r="G179" s="41"/>
      <c r="H179" s="41"/>
      <c r="I179" s="236"/>
      <c r="J179" s="41"/>
      <c r="K179" s="41"/>
      <c r="L179" s="45"/>
      <c r="M179" s="237"/>
      <c r="N179" s="238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148</v>
      </c>
      <c r="AU179" s="18" t="s">
        <v>87</v>
      </c>
    </row>
    <row r="180" s="13" customFormat="1">
      <c r="A180" s="13"/>
      <c r="B180" s="239"/>
      <c r="C180" s="240"/>
      <c r="D180" s="241" t="s">
        <v>150</v>
      </c>
      <c r="E180" s="240"/>
      <c r="F180" s="243" t="s">
        <v>572</v>
      </c>
      <c r="G180" s="240"/>
      <c r="H180" s="244">
        <v>1533.596</v>
      </c>
      <c r="I180" s="245"/>
      <c r="J180" s="240"/>
      <c r="K180" s="240"/>
      <c r="L180" s="246"/>
      <c r="M180" s="247"/>
      <c r="N180" s="248"/>
      <c r="O180" s="248"/>
      <c r="P180" s="248"/>
      <c r="Q180" s="248"/>
      <c r="R180" s="248"/>
      <c r="S180" s="248"/>
      <c r="T180" s="24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0" t="s">
        <v>150</v>
      </c>
      <c r="AU180" s="250" t="s">
        <v>87</v>
      </c>
      <c r="AV180" s="13" t="s">
        <v>87</v>
      </c>
      <c r="AW180" s="13" t="s">
        <v>4</v>
      </c>
      <c r="AX180" s="13" t="s">
        <v>85</v>
      </c>
      <c r="AY180" s="250" t="s">
        <v>140</v>
      </c>
    </row>
    <row r="181" s="2" customFormat="1" ht="16.5" customHeight="1">
      <c r="A181" s="39"/>
      <c r="B181" s="40"/>
      <c r="C181" s="220" t="s">
        <v>225</v>
      </c>
      <c r="D181" s="220" t="s">
        <v>142</v>
      </c>
      <c r="E181" s="221" t="s">
        <v>221</v>
      </c>
      <c r="F181" s="222" t="s">
        <v>222</v>
      </c>
      <c r="G181" s="223" t="s">
        <v>166</v>
      </c>
      <c r="H181" s="224">
        <v>979.11800000000005</v>
      </c>
      <c r="I181" s="225"/>
      <c r="J181" s="226">
        <f>ROUND(I181*H181,2)</f>
        <v>0</v>
      </c>
      <c r="K181" s="227"/>
      <c r="L181" s="45"/>
      <c r="M181" s="228" t="s">
        <v>1</v>
      </c>
      <c r="N181" s="229" t="s">
        <v>42</v>
      </c>
      <c r="O181" s="92"/>
      <c r="P181" s="230">
        <f>O181*H181</f>
        <v>0</v>
      </c>
      <c r="Q181" s="230">
        <v>0</v>
      </c>
      <c r="R181" s="230">
        <f>Q181*H181</f>
        <v>0</v>
      </c>
      <c r="S181" s="230">
        <v>0</v>
      </c>
      <c r="T181" s="231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2" t="s">
        <v>146</v>
      </c>
      <c r="AT181" s="232" t="s">
        <v>142</v>
      </c>
      <c r="AU181" s="232" t="s">
        <v>87</v>
      </c>
      <c r="AY181" s="18" t="s">
        <v>140</v>
      </c>
      <c r="BE181" s="233">
        <f>IF(N181="základní",J181,0)</f>
        <v>0</v>
      </c>
      <c r="BF181" s="233">
        <f>IF(N181="snížená",J181,0)</f>
        <v>0</v>
      </c>
      <c r="BG181" s="233">
        <f>IF(N181="zákl. přenesená",J181,0)</f>
        <v>0</v>
      </c>
      <c r="BH181" s="233">
        <f>IF(N181="sníž. přenesená",J181,0)</f>
        <v>0</v>
      </c>
      <c r="BI181" s="233">
        <f>IF(N181="nulová",J181,0)</f>
        <v>0</v>
      </c>
      <c r="BJ181" s="18" t="s">
        <v>85</v>
      </c>
      <c r="BK181" s="233">
        <f>ROUND(I181*H181,2)</f>
        <v>0</v>
      </c>
      <c r="BL181" s="18" t="s">
        <v>146</v>
      </c>
      <c r="BM181" s="232" t="s">
        <v>573</v>
      </c>
    </row>
    <row r="182" s="2" customFormat="1">
      <c r="A182" s="39"/>
      <c r="B182" s="40"/>
      <c r="C182" s="41"/>
      <c r="D182" s="234" t="s">
        <v>148</v>
      </c>
      <c r="E182" s="41"/>
      <c r="F182" s="235" t="s">
        <v>224</v>
      </c>
      <c r="G182" s="41"/>
      <c r="H182" s="41"/>
      <c r="I182" s="236"/>
      <c r="J182" s="41"/>
      <c r="K182" s="41"/>
      <c r="L182" s="45"/>
      <c r="M182" s="237"/>
      <c r="N182" s="238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148</v>
      </c>
      <c r="AU182" s="18" t="s">
        <v>87</v>
      </c>
    </row>
    <row r="183" s="2" customFormat="1" ht="24.15" customHeight="1">
      <c r="A183" s="39"/>
      <c r="B183" s="40"/>
      <c r="C183" s="220" t="s">
        <v>230</v>
      </c>
      <c r="D183" s="220" t="s">
        <v>142</v>
      </c>
      <c r="E183" s="221" t="s">
        <v>574</v>
      </c>
      <c r="F183" s="222" t="s">
        <v>575</v>
      </c>
      <c r="G183" s="223" t="s">
        <v>166</v>
      </c>
      <c r="H183" s="224">
        <v>55.448999999999998</v>
      </c>
      <c r="I183" s="225"/>
      <c r="J183" s="226">
        <f>ROUND(I183*H183,2)</f>
        <v>0</v>
      </c>
      <c r="K183" s="227"/>
      <c r="L183" s="45"/>
      <c r="M183" s="228" t="s">
        <v>1</v>
      </c>
      <c r="N183" s="229" t="s">
        <v>42</v>
      </c>
      <c r="O183" s="92"/>
      <c r="P183" s="230">
        <f>O183*H183</f>
        <v>0</v>
      </c>
      <c r="Q183" s="230">
        <v>0</v>
      </c>
      <c r="R183" s="230">
        <f>Q183*H183</f>
        <v>0</v>
      </c>
      <c r="S183" s="230">
        <v>0</v>
      </c>
      <c r="T183" s="231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2" t="s">
        <v>146</v>
      </c>
      <c r="AT183" s="232" t="s">
        <v>142</v>
      </c>
      <c r="AU183" s="232" t="s">
        <v>87</v>
      </c>
      <c r="AY183" s="18" t="s">
        <v>140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18" t="s">
        <v>85</v>
      </c>
      <c r="BK183" s="233">
        <f>ROUND(I183*H183,2)</f>
        <v>0</v>
      </c>
      <c r="BL183" s="18" t="s">
        <v>146</v>
      </c>
      <c r="BM183" s="232" t="s">
        <v>576</v>
      </c>
    </row>
    <row r="184" s="2" customFormat="1">
      <c r="A184" s="39"/>
      <c r="B184" s="40"/>
      <c r="C184" s="41"/>
      <c r="D184" s="234" t="s">
        <v>148</v>
      </c>
      <c r="E184" s="41"/>
      <c r="F184" s="235" t="s">
        <v>577</v>
      </c>
      <c r="G184" s="41"/>
      <c r="H184" s="41"/>
      <c r="I184" s="236"/>
      <c r="J184" s="41"/>
      <c r="K184" s="41"/>
      <c r="L184" s="45"/>
      <c r="M184" s="237"/>
      <c r="N184" s="238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148</v>
      </c>
      <c r="AU184" s="18" t="s">
        <v>87</v>
      </c>
    </row>
    <row r="185" s="13" customFormat="1">
      <c r="A185" s="13"/>
      <c r="B185" s="239"/>
      <c r="C185" s="240"/>
      <c r="D185" s="241" t="s">
        <v>150</v>
      </c>
      <c r="E185" s="242" t="s">
        <v>1</v>
      </c>
      <c r="F185" s="243" t="s">
        <v>578</v>
      </c>
      <c r="G185" s="240"/>
      <c r="H185" s="244">
        <v>55.448999999999998</v>
      </c>
      <c r="I185" s="245"/>
      <c r="J185" s="240"/>
      <c r="K185" s="240"/>
      <c r="L185" s="246"/>
      <c r="M185" s="247"/>
      <c r="N185" s="248"/>
      <c r="O185" s="248"/>
      <c r="P185" s="248"/>
      <c r="Q185" s="248"/>
      <c r="R185" s="248"/>
      <c r="S185" s="248"/>
      <c r="T185" s="24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0" t="s">
        <v>150</v>
      </c>
      <c r="AU185" s="250" t="s">
        <v>87</v>
      </c>
      <c r="AV185" s="13" t="s">
        <v>87</v>
      </c>
      <c r="AW185" s="13" t="s">
        <v>32</v>
      </c>
      <c r="AX185" s="13" t="s">
        <v>85</v>
      </c>
      <c r="AY185" s="250" t="s">
        <v>140</v>
      </c>
    </row>
    <row r="186" s="14" customFormat="1">
      <c r="A186" s="14"/>
      <c r="B186" s="251"/>
      <c r="C186" s="252"/>
      <c r="D186" s="241" t="s">
        <v>150</v>
      </c>
      <c r="E186" s="253" t="s">
        <v>1</v>
      </c>
      <c r="F186" s="254" t="s">
        <v>541</v>
      </c>
      <c r="G186" s="252"/>
      <c r="H186" s="253" t="s">
        <v>1</v>
      </c>
      <c r="I186" s="255"/>
      <c r="J186" s="252"/>
      <c r="K186" s="252"/>
      <c r="L186" s="256"/>
      <c r="M186" s="257"/>
      <c r="N186" s="258"/>
      <c r="O186" s="258"/>
      <c r="P186" s="258"/>
      <c r="Q186" s="258"/>
      <c r="R186" s="258"/>
      <c r="S186" s="258"/>
      <c r="T186" s="25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0" t="s">
        <v>150</v>
      </c>
      <c r="AU186" s="260" t="s">
        <v>87</v>
      </c>
      <c r="AV186" s="14" t="s">
        <v>85</v>
      </c>
      <c r="AW186" s="14" t="s">
        <v>32</v>
      </c>
      <c r="AX186" s="14" t="s">
        <v>77</v>
      </c>
      <c r="AY186" s="260" t="s">
        <v>140</v>
      </c>
    </row>
    <row r="187" s="2" customFormat="1" ht="16.5" customHeight="1">
      <c r="A187" s="39"/>
      <c r="B187" s="40"/>
      <c r="C187" s="283" t="s">
        <v>8</v>
      </c>
      <c r="D187" s="283" t="s">
        <v>196</v>
      </c>
      <c r="E187" s="284" t="s">
        <v>579</v>
      </c>
      <c r="F187" s="285" t="s">
        <v>580</v>
      </c>
      <c r="G187" s="286" t="s">
        <v>199</v>
      </c>
      <c r="H187" s="287">
        <v>110.898</v>
      </c>
      <c r="I187" s="288"/>
      <c r="J187" s="289">
        <f>ROUND(I187*H187,2)</f>
        <v>0</v>
      </c>
      <c r="K187" s="290"/>
      <c r="L187" s="291"/>
      <c r="M187" s="292" t="s">
        <v>1</v>
      </c>
      <c r="N187" s="293" t="s">
        <v>42</v>
      </c>
      <c r="O187" s="92"/>
      <c r="P187" s="230">
        <f>O187*H187</f>
        <v>0</v>
      </c>
      <c r="Q187" s="230">
        <v>1</v>
      </c>
      <c r="R187" s="230">
        <f>Q187*H187</f>
        <v>110.898</v>
      </c>
      <c r="S187" s="230">
        <v>0</v>
      </c>
      <c r="T187" s="231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2" t="s">
        <v>195</v>
      </c>
      <c r="AT187" s="232" t="s">
        <v>196</v>
      </c>
      <c r="AU187" s="232" t="s">
        <v>87</v>
      </c>
      <c r="AY187" s="18" t="s">
        <v>140</v>
      </c>
      <c r="BE187" s="233">
        <f>IF(N187="základní",J187,0)</f>
        <v>0</v>
      </c>
      <c r="BF187" s="233">
        <f>IF(N187="snížená",J187,0)</f>
        <v>0</v>
      </c>
      <c r="BG187" s="233">
        <f>IF(N187="zákl. přenesená",J187,0)</f>
        <v>0</v>
      </c>
      <c r="BH187" s="233">
        <f>IF(N187="sníž. přenesená",J187,0)</f>
        <v>0</v>
      </c>
      <c r="BI187" s="233">
        <f>IF(N187="nulová",J187,0)</f>
        <v>0</v>
      </c>
      <c r="BJ187" s="18" t="s">
        <v>85</v>
      </c>
      <c r="BK187" s="233">
        <f>ROUND(I187*H187,2)</f>
        <v>0</v>
      </c>
      <c r="BL187" s="18" t="s">
        <v>146</v>
      </c>
      <c r="BM187" s="232" t="s">
        <v>581</v>
      </c>
    </row>
    <row r="188" s="13" customFormat="1">
      <c r="A188" s="13"/>
      <c r="B188" s="239"/>
      <c r="C188" s="240"/>
      <c r="D188" s="241" t="s">
        <v>150</v>
      </c>
      <c r="E188" s="240"/>
      <c r="F188" s="243" t="s">
        <v>582</v>
      </c>
      <c r="G188" s="240"/>
      <c r="H188" s="244">
        <v>110.898</v>
      </c>
      <c r="I188" s="245"/>
      <c r="J188" s="240"/>
      <c r="K188" s="240"/>
      <c r="L188" s="246"/>
      <c r="M188" s="247"/>
      <c r="N188" s="248"/>
      <c r="O188" s="248"/>
      <c r="P188" s="248"/>
      <c r="Q188" s="248"/>
      <c r="R188" s="248"/>
      <c r="S188" s="248"/>
      <c r="T188" s="24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0" t="s">
        <v>150</v>
      </c>
      <c r="AU188" s="250" t="s">
        <v>87</v>
      </c>
      <c r="AV188" s="13" t="s">
        <v>87</v>
      </c>
      <c r="AW188" s="13" t="s">
        <v>4</v>
      </c>
      <c r="AX188" s="13" t="s">
        <v>85</v>
      </c>
      <c r="AY188" s="250" t="s">
        <v>140</v>
      </c>
    </row>
    <row r="189" s="2" customFormat="1" ht="16.5" customHeight="1">
      <c r="A189" s="39"/>
      <c r="B189" s="40"/>
      <c r="C189" s="220" t="s">
        <v>240</v>
      </c>
      <c r="D189" s="220" t="s">
        <v>142</v>
      </c>
      <c r="E189" s="221" t="s">
        <v>226</v>
      </c>
      <c r="F189" s="222" t="s">
        <v>227</v>
      </c>
      <c r="G189" s="223" t="s">
        <v>166</v>
      </c>
      <c r="H189" s="224">
        <v>85.5</v>
      </c>
      <c r="I189" s="225"/>
      <c r="J189" s="226">
        <f>ROUND(I189*H189,2)</f>
        <v>0</v>
      </c>
      <c r="K189" s="227"/>
      <c r="L189" s="45"/>
      <c r="M189" s="228" t="s">
        <v>1</v>
      </c>
      <c r="N189" s="229" t="s">
        <v>42</v>
      </c>
      <c r="O189" s="92"/>
      <c r="P189" s="230">
        <f>O189*H189</f>
        <v>0</v>
      </c>
      <c r="Q189" s="230">
        <v>0</v>
      </c>
      <c r="R189" s="230">
        <f>Q189*H189</f>
        <v>0</v>
      </c>
      <c r="S189" s="230">
        <v>0</v>
      </c>
      <c r="T189" s="231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2" t="s">
        <v>146</v>
      </c>
      <c r="AT189" s="232" t="s">
        <v>142</v>
      </c>
      <c r="AU189" s="232" t="s">
        <v>87</v>
      </c>
      <c r="AY189" s="18" t="s">
        <v>140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18" t="s">
        <v>85</v>
      </c>
      <c r="BK189" s="233">
        <f>ROUND(I189*H189,2)</f>
        <v>0</v>
      </c>
      <c r="BL189" s="18" t="s">
        <v>146</v>
      </c>
      <c r="BM189" s="232" t="s">
        <v>583</v>
      </c>
    </row>
    <row r="190" s="13" customFormat="1">
      <c r="A190" s="13"/>
      <c r="B190" s="239"/>
      <c r="C190" s="240"/>
      <c r="D190" s="241" t="s">
        <v>150</v>
      </c>
      <c r="E190" s="242" t="s">
        <v>1</v>
      </c>
      <c r="F190" s="243" t="s">
        <v>584</v>
      </c>
      <c r="G190" s="240"/>
      <c r="H190" s="244">
        <v>85.5</v>
      </c>
      <c r="I190" s="245"/>
      <c r="J190" s="240"/>
      <c r="K190" s="240"/>
      <c r="L190" s="246"/>
      <c r="M190" s="247"/>
      <c r="N190" s="248"/>
      <c r="O190" s="248"/>
      <c r="P190" s="248"/>
      <c r="Q190" s="248"/>
      <c r="R190" s="248"/>
      <c r="S190" s="248"/>
      <c r="T190" s="24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0" t="s">
        <v>150</v>
      </c>
      <c r="AU190" s="250" t="s">
        <v>87</v>
      </c>
      <c r="AV190" s="13" t="s">
        <v>87</v>
      </c>
      <c r="AW190" s="13" t="s">
        <v>32</v>
      </c>
      <c r="AX190" s="13" t="s">
        <v>85</v>
      </c>
      <c r="AY190" s="250" t="s">
        <v>140</v>
      </c>
    </row>
    <row r="191" s="14" customFormat="1">
      <c r="A191" s="14"/>
      <c r="B191" s="251"/>
      <c r="C191" s="252"/>
      <c r="D191" s="241" t="s">
        <v>150</v>
      </c>
      <c r="E191" s="253" t="s">
        <v>1</v>
      </c>
      <c r="F191" s="254" t="s">
        <v>541</v>
      </c>
      <c r="G191" s="252"/>
      <c r="H191" s="253" t="s">
        <v>1</v>
      </c>
      <c r="I191" s="255"/>
      <c r="J191" s="252"/>
      <c r="K191" s="252"/>
      <c r="L191" s="256"/>
      <c r="M191" s="257"/>
      <c r="N191" s="258"/>
      <c r="O191" s="258"/>
      <c r="P191" s="258"/>
      <c r="Q191" s="258"/>
      <c r="R191" s="258"/>
      <c r="S191" s="258"/>
      <c r="T191" s="25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0" t="s">
        <v>150</v>
      </c>
      <c r="AU191" s="260" t="s">
        <v>87</v>
      </c>
      <c r="AV191" s="14" t="s">
        <v>85</v>
      </c>
      <c r="AW191" s="14" t="s">
        <v>32</v>
      </c>
      <c r="AX191" s="14" t="s">
        <v>77</v>
      </c>
      <c r="AY191" s="260" t="s">
        <v>140</v>
      </c>
    </row>
    <row r="192" s="2" customFormat="1" ht="33" customHeight="1">
      <c r="A192" s="39"/>
      <c r="B192" s="40"/>
      <c r="C192" s="220" t="s">
        <v>246</v>
      </c>
      <c r="D192" s="220" t="s">
        <v>142</v>
      </c>
      <c r="E192" s="221" t="s">
        <v>585</v>
      </c>
      <c r="F192" s="222" t="s">
        <v>586</v>
      </c>
      <c r="G192" s="223" t="s">
        <v>166</v>
      </c>
      <c r="H192" s="224">
        <v>2.2400000000000002</v>
      </c>
      <c r="I192" s="225"/>
      <c r="J192" s="226">
        <f>ROUND(I192*H192,2)</f>
        <v>0</v>
      </c>
      <c r="K192" s="227"/>
      <c r="L192" s="45"/>
      <c r="M192" s="228" t="s">
        <v>1</v>
      </c>
      <c r="N192" s="229" t="s">
        <v>42</v>
      </c>
      <c r="O192" s="92"/>
      <c r="P192" s="230">
        <f>O192*H192</f>
        <v>0</v>
      </c>
      <c r="Q192" s="230">
        <v>0</v>
      </c>
      <c r="R192" s="230">
        <f>Q192*H192</f>
        <v>0</v>
      </c>
      <c r="S192" s="230">
        <v>0</v>
      </c>
      <c r="T192" s="23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2" t="s">
        <v>146</v>
      </c>
      <c r="AT192" s="232" t="s">
        <v>142</v>
      </c>
      <c r="AU192" s="232" t="s">
        <v>87</v>
      </c>
      <c r="AY192" s="18" t="s">
        <v>140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18" t="s">
        <v>85</v>
      </c>
      <c r="BK192" s="233">
        <f>ROUND(I192*H192,2)</f>
        <v>0</v>
      </c>
      <c r="BL192" s="18" t="s">
        <v>146</v>
      </c>
      <c r="BM192" s="232" t="s">
        <v>587</v>
      </c>
    </row>
    <row r="193" s="2" customFormat="1">
      <c r="A193" s="39"/>
      <c r="B193" s="40"/>
      <c r="C193" s="41"/>
      <c r="D193" s="234" t="s">
        <v>148</v>
      </c>
      <c r="E193" s="41"/>
      <c r="F193" s="235" t="s">
        <v>588</v>
      </c>
      <c r="G193" s="41"/>
      <c r="H193" s="41"/>
      <c r="I193" s="236"/>
      <c r="J193" s="41"/>
      <c r="K193" s="41"/>
      <c r="L193" s="45"/>
      <c r="M193" s="237"/>
      <c r="N193" s="238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148</v>
      </c>
      <c r="AU193" s="18" t="s">
        <v>87</v>
      </c>
    </row>
    <row r="194" s="13" customFormat="1">
      <c r="A194" s="13"/>
      <c r="B194" s="239"/>
      <c r="C194" s="240"/>
      <c r="D194" s="241" t="s">
        <v>150</v>
      </c>
      <c r="E194" s="242" t="s">
        <v>1</v>
      </c>
      <c r="F194" s="243" t="s">
        <v>589</v>
      </c>
      <c r="G194" s="240"/>
      <c r="H194" s="244">
        <v>2.2400000000000002</v>
      </c>
      <c r="I194" s="245"/>
      <c r="J194" s="240"/>
      <c r="K194" s="240"/>
      <c r="L194" s="246"/>
      <c r="M194" s="247"/>
      <c r="N194" s="248"/>
      <c r="O194" s="248"/>
      <c r="P194" s="248"/>
      <c r="Q194" s="248"/>
      <c r="R194" s="248"/>
      <c r="S194" s="248"/>
      <c r="T194" s="24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0" t="s">
        <v>150</v>
      </c>
      <c r="AU194" s="250" t="s">
        <v>87</v>
      </c>
      <c r="AV194" s="13" t="s">
        <v>87</v>
      </c>
      <c r="AW194" s="13" t="s">
        <v>32</v>
      </c>
      <c r="AX194" s="13" t="s">
        <v>85</v>
      </c>
      <c r="AY194" s="250" t="s">
        <v>140</v>
      </c>
    </row>
    <row r="195" s="14" customFormat="1">
      <c r="A195" s="14"/>
      <c r="B195" s="251"/>
      <c r="C195" s="252"/>
      <c r="D195" s="241" t="s">
        <v>150</v>
      </c>
      <c r="E195" s="253" t="s">
        <v>1</v>
      </c>
      <c r="F195" s="254" t="s">
        <v>541</v>
      </c>
      <c r="G195" s="252"/>
      <c r="H195" s="253" t="s">
        <v>1</v>
      </c>
      <c r="I195" s="255"/>
      <c r="J195" s="252"/>
      <c r="K195" s="252"/>
      <c r="L195" s="256"/>
      <c r="M195" s="257"/>
      <c r="N195" s="258"/>
      <c r="O195" s="258"/>
      <c r="P195" s="258"/>
      <c r="Q195" s="258"/>
      <c r="R195" s="258"/>
      <c r="S195" s="258"/>
      <c r="T195" s="25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0" t="s">
        <v>150</v>
      </c>
      <c r="AU195" s="260" t="s">
        <v>87</v>
      </c>
      <c r="AV195" s="14" t="s">
        <v>85</v>
      </c>
      <c r="AW195" s="14" t="s">
        <v>32</v>
      </c>
      <c r="AX195" s="14" t="s">
        <v>77</v>
      </c>
      <c r="AY195" s="260" t="s">
        <v>140</v>
      </c>
    </row>
    <row r="196" s="2" customFormat="1" ht="16.5" customHeight="1">
      <c r="A196" s="39"/>
      <c r="B196" s="40"/>
      <c r="C196" s="283" t="s">
        <v>254</v>
      </c>
      <c r="D196" s="283" t="s">
        <v>196</v>
      </c>
      <c r="E196" s="284" t="s">
        <v>579</v>
      </c>
      <c r="F196" s="285" t="s">
        <v>580</v>
      </c>
      <c r="G196" s="286" t="s">
        <v>199</v>
      </c>
      <c r="H196" s="287">
        <v>4.4800000000000004</v>
      </c>
      <c r="I196" s="288"/>
      <c r="J196" s="289">
        <f>ROUND(I196*H196,2)</f>
        <v>0</v>
      </c>
      <c r="K196" s="290"/>
      <c r="L196" s="291"/>
      <c r="M196" s="292" t="s">
        <v>1</v>
      </c>
      <c r="N196" s="293" t="s">
        <v>42</v>
      </c>
      <c r="O196" s="92"/>
      <c r="P196" s="230">
        <f>O196*H196</f>
        <v>0</v>
      </c>
      <c r="Q196" s="230">
        <v>1</v>
      </c>
      <c r="R196" s="230">
        <f>Q196*H196</f>
        <v>4.4800000000000004</v>
      </c>
      <c r="S196" s="230">
        <v>0</v>
      </c>
      <c r="T196" s="231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2" t="s">
        <v>195</v>
      </c>
      <c r="AT196" s="232" t="s">
        <v>196</v>
      </c>
      <c r="AU196" s="232" t="s">
        <v>87</v>
      </c>
      <c r="AY196" s="18" t="s">
        <v>140</v>
      </c>
      <c r="BE196" s="233">
        <f>IF(N196="základní",J196,0)</f>
        <v>0</v>
      </c>
      <c r="BF196" s="233">
        <f>IF(N196="snížená",J196,0)</f>
        <v>0</v>
      </c>
      <c r="BG196" s="233">
        <f>IF(N196="zákl. přenesená",J196,0)</f>
        <v>0</v>
      </c>
      <c r="BH196" s="233">
        <f>IF(N196="sníž. přenesená",J196,0)</f>
        <v>0</v>
      </c>
      <c r="BI196" s="233">
        <f>IF(N196="nulová",J196,0)</f>
        <v>0</v>
      </c>
      <c r="BJ196" s="18" t="s">
        <v>85</v>
      </c>
      <c r="BK196" s="233">
        <f>ROUND(I196*H196,2)</f>
        <v>0</v>
      </c>
      <c r="BL196" s="18" t="s">
        <v>146</v>
      </c>
      <c r="BM196" s="232" t="s">
        <v>590</v>
      </c>
    </row>
    <row r="197" s="13" customFormat="1">
      <c r="A197" s="13"/>
      <c r="B197" s="239"/>
      <c r="C197" s="240"/>
      <c r="D197" s="241" t="s">
        <v>150</v>
      </c>
      <c r="E197" s="240"/>
      <c r="F197" s="243" t="s">
        <v>591</v>
      </c>
      <c r="G197" s="240"/>
      <c r="H197" s="244">
        <v>4.4800000000000004</v>
      </c>
      <c r="I197" s="245"/>
      <c r="J197" s="240"/>
      <c r="K197" s="240"/>
      <c r="L197" s="246"/>
      <c r="M197" s="247"/>
      <c r="N197" s="248"/>
      <c r="O197" s="248"/>
      <c r="P197" s="248"/>
      <c r="Q197" s="248"/>
      <c r="R197" s="248"/>
      <c r="S197" s="248"/>
      <c r="T197" s="24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0" t="s">
        <v>150</v>
      </c>
      <c r="AU197" s="250" t="s">
        <v>87</v>
      </c>
      <c r="AV197" s="13" t="s">
        <v>87</v>
      </c>
      <c r="AW197" s="13" t="s">
        <v>4</v>
      </c>
      <c r="AX197" s="13" t="s">
        <v>85</v>
      </c>
      <c r="AY197" s="250" t="s">
        <v>140</v>
      </c>
    </row>
    <row r="198" s="2" customFormat="1" ht="24.15" customHeight="1">
      <c r="A198" s="39"/>
      <c r="B198" s="40"/>
      <c r="C198" s="220" t="s">
        <v>259</v>
      </c>
      <c r="D198" s="220" t="s">
        <v>142</v>
      </c>
      <c r="E198" s="221" t="s">
        <v>592</v>
      </c>
      <c r="F198" s="222" t="s">
        <v>593</v>
      </c>
      <c r="G198" s="223" t="s">
        <v>166</v>
      </c>
      <c r="H198" s="224">
        <v>61.609999999999999</v>
      </c>
      <c r="I198" s="225"/>
      <c r="J198" s="226">
        <f>ROUND(I198*H198,2)</f>
        <v>0</v>
      </c>
      <c r="K198" s="227"/>
      <c r="L198" s="45"/>
      <c r="M198" s="228" t="s">
        <v>1</v>
      </c>
      <c r="N198" s="229" t="s">
        <v>42</v>
      </c>
      <c r="O198" s="92"/>
      <c r="P198" s="230">
        <f>O198*H198</f>
        <v>0</v>
      </c>
      <c r="Q198" s="230">
        <v>0</v>
      </c>
      <c r="R198" s="230">
        <f>Q198*H198</f>
        <v>0</v>
      </c>
      <c r="S198" s="230">
        <v>0</v>
      </c>
      <c r="T198" s="231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2" t="s">
        <v>146</v>
      </c>
      <c r="AT198" s="232" t="s">
        <v>142</v>
      </c>
      <c r="AU198" s="232" t="s">
        <v>87</v>
      </c>
      <c r="AY198" s="18" t="s">
        <v>140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8" t="s">
        <v>85</v>
      </c>
      <c r="BK198" s="233">
        <f>ROUND(I198*H198,2)</f>
        <v>0</v>
      </c>
      <c r="BL198" s="18" t="s">
        <v>146</v>
      </c>
      <c r="BM198" s="232" t="s">
        <v>594</v>
      </c>
    </row>
    <row r="199" s="2" customFormat="1">
      <c r="A199" s="39"/>
      <c r="B199" s="40"/>
      <c r="C199" s="41"/>
      <c r="D199" s="234" t="s">
        <v>148</v>
      </c>
      <c r="E199" s="41"/>
      <c r="F199" s="235" t="s">
        <v>595</v>
      </c>
      <c r="G199" s="41"/>
      <c r="H199" s="41"/>
      <c r="I199" s="236"/>
      <c r="J199" s="41"/>
      <c r="K199" s="41"/>
      <c r="L199" s="45"/>
      <c r="M199" s="237"/>
      <c r="N199" s="238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148</v>
      </c>
      <c r="AU199" s="18" t="s">
        <v>87</v>
      </c>
    </row>
    <row r="200" s="13" customFormat="1">
      <c r="A200" s="13"/>
      <c r="B200" s="239"/>
      <c r="C200" s="240"/>
      <c r="D200" s="241" t="s">
        <v>150</v>
      </c>
      <c r="E200" s="242" t="s">
        <v>1</v>
      </c>
      <c r="F200" s="243" t="s">
        <v>596</v>
      </c>
      <c r="G200" s="240"/>
      <c r="H200" s="244">
        <v>61.609999999999999</v>
      </c>
      <c r="I200" s="245"/>
      <c r="J200" s="240"/>
      <c r="K200" s="240"/>
      <c r="L200" s="246"/>
      <c r="M200" s="247"/>
      <c r="N200" s="248"/>
      <c r="O200" s="248"/>
      <c r="P200" s="248"/>
      <c r="Q200" s="248"/>
      <c r="R200" s="248"/>
      <c r="S200" s="248"/>
      <c r="T200" s="24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0" t="s">
        <v>150</v>
      </c>
      <c r="AU200" s="250" t="s">
        <v>87</v>
      </c>
      <c r="AV200" s="13" t="s">
        <v>87</v>
      </c>
      <c r="AW200" s="13" t="s">
        <v>32</v>
      </c>
      <c r="AX200" s="13" t="s">
        <v>85</v>
      </c>
      <c r="AY200" s="250" t="s">
        <v>140</v>
      </c>
    </row>
    <row r="201" s="14" customFormat="1">
      <c r="A201" s="14"/>
      <c r="B201" s="251"/>
      <c r="C201" s="252"/>
      <c r="D201" s="241" t="s">
        <v>150</v>
      </c>
      <c r="E201" s="253" t="s">
        <v>1</v>
      </c>
      <c r="F201" s="254" t="s">
        <v>541</v>
      </c>
      <c r="G201" s="252"/>
      <c r="H201" s="253" t="s">
        <v>1</v>
      </c>
      <c r="I201" s="255"/>
      <c r="J201" s="252"/>
      <c r="K201" s="252"/>
      <c r="L201" s="256"/>
      <c r="M201" s="257"/>
      <c r="N201" s="258"/>
      <c r="O201" s="258"/>
      <c r="P201" s="258"/>
      <c r="Q201" s="258"/>
      <c r="R201" s="258"/>
      <c r="S201" s="258"/>
      <c r="T201" s="25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0" t="s">
        <v>150</v>
      </c>
      <c r="AU201" s="260" t="s">
        <v>87</v>
      </c>
      <c r="AV201" s="14" t="s">
        <v>85</v>
      </c>
      <c r="AW201" s="14" t="s">
        <v>32</v>
      </c>
      <c r="AX201" s="14" t="s">
        <v>77</v>
      </c>
      <c r="AY201" s="260" t="s">
        <v>140</v>
      </c>
    </row>
    <row r="202" s="2" customFormat="1" ht="16.5" customHeight="1">
      <c r="A202" s="39"/>
      <c r="B202" s="40"/>
      <c r="C202" s="283" t="s">
        <v>263</v>
      </c>
      <c r="D202" s="283" t="s">
        <v>196</v>
      </c>
      <c r="E202" s="284" t="s">
        <v>597</v>
      </c>
      <c r="F202" s="285" t="s">
        <v>598</v>
      </c>
      <c r="G202" s="286" t="s">
        <v>199</v>
      </c>
      <c r="H202" s="287">
        <v>123.22</v>
      </c>
      <c r="I202" s="288"/>
      <c r="J202" s="289">
        <f>ROUND(I202*H202,2)</f>
        <v>0</v>
      </c>
      <c r="K202" s="290"/>
      <c r="L202" s="291"/>
      <c r="M202" s="292" t="s">
        <v>1</v>
      </c>
      <c r="N202" s="293" t="s">
        <v>42</v>
      </c>
      <c r="O202" s="92"/>
      <c r="P202" s="230">
        <f>O202*H202</f>
        <v>0</v>
      </c>
      <c r="Q202" s="230">
        <v>1</v>
      </c>
      <c r="R202" s="230">
        <f>Q202*H202</f>
        <v>123.22</v>
      </c>
      <c r="S202" s="230">
        <v>0</v>
      </c>
      <c r="T202" s="231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2" t="s">
        <v>195</v>
      </c>
      <c r="AT202" s="232" t="s">
        <v>196</v>
      </c>
      <c r="AU202" s="232" t="s">
        <v>87</v>
      </c>
      <c r="AY202" s="18" t="s">
        <v>140</v>
      </c>
      <c r="BE202" s="233">
        <f>IF(N202="základní",J202,0)</f>
        <v>0</v>
      </c>
      <c r="BF202" s="233">
        <f>IF(N202="snížená",J202,0)</f>
        <v>0</v>
      </c>
      <c r="BG202" s="233">
        <f>IF(N202="zákl. přenesená",J202,0)</f>
        <v>0</v>
      </c>
      <c r="BH202" s="233">
        <f>IF(N202="sníž. přenesená",J202,0)</f>
        <v>0</v>
      </c>
      <c r="BI202" s="233">
        <f>IF(N202="nulová",J202,0)</f>
        <v>0</v>
      </c>
      <c r="BJ202" s="18" t="s">
        <v>85</v>
      </c>
      <c r="BK202" s="233">
        <f>ROUND(I202*H202,2)</f>
        <v>0</v>
      </c>
      <c r="BL202" s="18" t="s">
        <v>146</v>
      </c>
      <c r="BM202" s="232" t="s">
        <v>599</v>
      </c>
    </row>
    <row r="203" s="13" customFormat="1">
      <c r="A203" s="13"/>
      <c r="B203" s="239"/>
      <c r="C203" s="240"/>
      <c r="D203" s="241" t="s">
        <v>150</v>
      </c>
      <c r="E203" s="240"/>
      <c r="F203" s="243" t="s">
        <v>600</v>
      </c>
      <c r="G203" s="240"/>
      <c r="H203" s="244">
        <v>123.22</v>
      </c>
      <c r="I203" s="245"/>
      <c r="J203" s="240"/>
      <c r="K203" s="240"/>
      <c r="L203" s="246"/>
      <c r="M203" s="247"/>
      <c r="N203" s="248"/>
      <c r="O203" s="248"/>
      <c r="P203" s="248"/>
      <c r="Q203" s="248"/>
      <c r="R203" s="248"/>
      <c r="S203" s="248"/>
      <c r="T203" s="24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0" t="s">
        <v>150</v>
      </c>
      <c r="AU203" s="250" t="s">
        <v>87</v>
      </c>
      <c r="AV203" s="13" t="s">
        <v>87</v>
      </c>
      <c r="AW203" s="13" t="s">
        <v>4</v>
      </c>
      <c r="AX203" s="13" t="s">
        <v>85</v>
      </c>
      <c r="AY203" s="250" t="s">
        <v>140</v>
      </c>
    </row>
    <row r="204" s="2" customFormat="1" ht="37.8" customHeight="1">
      <c r="A204" s="39"/>
      <c r="B204" s="40"/>
      <c r="C204" s="220" t="s">
        <v>7</v>
      </c>
      <c r="D204" s="220" t="s">
        <v>142</v>
      </c>
      <c r="E204" s="221" t="s">
        <v>231</v>
      </c>
      <c r="F204" s="222" t="s">
        <v>232</v>
      </c>
      <c r="G204" s="223" t="s">
        <v>145</v>
      </c>
      <c r="H204" s="224">
        <v>570</v>
      </c>
      <c r="I204" s="225"/>
      <c r="J204" s="226">
        <f>ROUND(I204*H204,2)</f>
        <v>0</v>
      </c>
      <c r="K204" s="227"/>
      <c r="L204" s="45"/>
      <c r="M204" s="228" t="s">
        <v>1</v>
      </c>
      <c r="N204" s="229" t="s">
        <v>42</v>
      </c>
      <c r="O204" s="92"/>
      <c r="P204" s="230">
        <f>O204*H204</f>
        <v>0</v>
      </c>
      <c r="Q204" s="230">
        <v>0</v>
      </c>
      <c r="R204" s="230">
        <f>Q204*H204</f>
        <v>0</v>
      </c>
      <c r="S204" s="230">
        <v>0</v>
      </c>
      <c r="T204" s="231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2" t="s">
        <v>146</v>
      </c>
      <c r="AT204" s="232" t="s">
        <v>142</v>
      </c>
      <c r="AU204" s="232" t="s">
        <v>87</v>
      </c>
      <c r="AY204" s="18" t="s">
        <v>140</v>
      </c>
      <c r="BE204" s="233">
        <f>IF(N204="základní",J204,0)</f>
        <v>0</v>
      </c>
      <c r="BF204" s="233">
        <f>IF(N204="snížená",J204,0)</f>
        <v>0</v>
      </c>
      <c r="BG204" s="233">
        <f>IF(N204="zákl. přenesená",J204,0)</f>
        <v>0</v>
      </c>
      <c r="BH204" s="233">
        <f>IF(N204="sníž. přenesená",J204,0)</f>
        <v>0</v>
      </c>
      <c r="BI204" s="233">
        <f>IF(N204="nulová",J204,0)</f>
        <v>0</v>
      </c>
      <c r="BJ204" s="18" t="s">
        <v>85</v>
      </c>
      <c r="BK204" s="233">
        <f>ROUND(I204*H204,2)</f>
        <v>0</v>
      </c>
      <c r="BL204" s="18" t="s">
        <v>146</v>
      </c>
      <c r="BM204" s="232" t="s">
        <v>601</v>
      </c>
    </row>
    <row r="205" s="2" customFormat="1">
      <c r="A205" s="39"/>
      <c r="B205" s="40"/>
      <c r="C205" s="41"/>
      <c r="D205" s="234" t="s">
        <v>148</v>
      </c>
      <c r="E205" s="41"/>
      <c r="F205" s="235" t="s">
        <v>234</v>
      </c>
      <c r="G205" s="41"/>
      <c r="H205" s="41"/>
      <c r="I205" s="236"/>
      <c r="J205" s="41"/>
      <c r="K205" s="41"/>
      <c r="L205" s="45"/>
      <c r="M205" s="237"/>
      <c r="N205" s="238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148</v>
      </c>
      <c r="AU205" s="18" t="s">
        <v>87</v>
      </c>
    </row>
    <row r="206" s="13" customFormat="1">
      <c r="A206" s="13"/>
      <c r="B206" s="239"/>
      <c r="C206" s="240"/>
      <c r="D206" s="241" t="s">
        <v>150</v>
      </c>
      <c r="E206" s="242" t="s">
        <v>1</v>
      </c>
      <c r="F206" s="243" t="s">
        <v>602</v>
      </c>
      <c r="G206" s="240"/>
      <c r="H206" s="244">
        <v>570</v>
      </c>
      <c r="I206" s="245"/>
      <c r="J206" s="240"/>
      <c r="K206" s="240"/>
      <c r="L206" s="246"/>
      <c r="M206" s="247"/>
      <c r="N206" s="248"/>
      <c r="O206" s="248"/>
      <c r="P206" s="248"/>
      <c r="Q206" s="248"/>
      <c r="R206" s="248"/>
      <c r="S206" s="248"/>
      <c r="T206" s="24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0" t="s">
        <v>150</v>
      </c>
      <c r="AU206" s="250" t="s">
        <v>87</v>
      </c>
      <c r="AV206" s="13" t="s">
        <v>87</v>
      </c>
      <c r="AW206" s="13" t="s">
        <v>32</v>
      </c>
      <c r="AX206" s="13" t="s">
        <v>85</v>
      </c>
      <c r="AY206" s="250" t="s">
        <v>140</v>
      </c>
    </row>
    <row r="207" s="2" customFormat="1" ht="24.15" customHeight="1">
      <c r="A207" s="39"/>
      <c r="B207" s="40"/>
      <c r="C207" s="220" t="s">
        <v>271</v>
      </c>
      <c r="D207" s="220" t="s">
        <v>142</v>
      </c>
      <c r="E207" s="221" t="s">
        <v>236</v>
      </c>
      <c r="F207" s="222" t="s">
        <v>237</v>
      </c>
      <c r="G207" s="223" t="s">
        <v>145</v>
      </c>
      <c r="H207" s="224">
        <v>570</v>
      </c>
      <c r="I207" s="225"/>
      <c r="J207" s="226">
        <f>ROUND(I207*H207,2)</f>
        <v>0</v>
      </c>
      <c r="K207" s="227"/>
      <c r="L207" s="45"/>
      <c r="M207" s="228" t="s">
        <v>1</v>
      </c>
      <c r="N207" s="229" t="s">
        <v>42</v>
      </c>
      <c r="O207" s="92"/>
      <c r="P207" s="230">
        <f>O207*H207</f>
        <v>0</v>
      </c>
      <c r="Q207" s="230">
        <v>0</v>
      </c>
      <c r="R207" s="230">
        <f>Q207*H207</f>
        <v>0</v>
      </c>
      <c r="S207" s="230">
        <v>0</v>
      </c>
      <c r="T207" s="231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2" t="s">
        <v>146</v>
      </c>
      <c r="AT207" s="232" t="s">
        <v>142</v>
      </c>
      <c r="AU207" s="232" t="s">
        <v>87</v>
      </c>
      <c r="AY207" s="18" t="s">
        <v>140</v>
      </c>
      <c r="BE207" s="233">
        <f>IF(N207="základní",J207,0)</f>
        <v>0</v>
      </c>
      <c r="BF207" s="233">
        <f>IF(N207="snížená",J207,0)</f>
        <v>0</v>
      </c>
      <c r="BG207" s="233">
        <f>IF(N207="zákl. přenesená",J207,0)</f>
        <v>0</v>
      </c>
      <c r="BH207" s="233">
        <f>IF(N207="sníž. přenesená",J207,0)</f>
        <v>0</v>
      </c>
      <c r="BI207" s="233">
        <f>IF(N207="nulová",J207,0)</f>
        <v>0</v>
      </c>
      <c r="BJ207" s="18" t="s">
        <v>85</v>
      </c>
      <c r="BK207" s="233">
        <f>ROUND(I207*H207,2)</f>
        <v>0</v>
      </c>
      <c r="BL207" s="18" t="s">
        <v>146</v>
      </c>
      <c r="BM207" s="232" t="s">
        <v>603</v>
      </c>
    </row>
    <row r="208" s="2" customFormat="1">
      <c r="A208" s="39"/>
      <c r="B208" s="40"/>
      <c r="C208" s="41"/>
      <c r="D208" s="234" t="s">
        <v>148</v>
      </c>
      <c r="E208" s="41"/>
      <c r="F208" s="235" t="s">
        <v>239</v>
      </c>
      <c r="G208" s="41"/>
      <c r="H208" s="41"/>
      <c r="I208" s="236"/>
      <c r="J208" s="41"/>
      <c r="K208" s="41"/>
      <c r="L208" s="45"/>
      <c r="M208" s="237"/>
      <c r="N208" s="238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148</v>
      </c>
      <c r="AU208" s="18" t="s">
        <v>87</v>
      </c>
    </row>
    <row r="209" s="2" customFormat="1" ht="16.5" customHeight="1">
      <c r="A209" s="39"/>
      <c r="B209" s="40"/>
      <c r="C209" s="283" t="s">
        <v>276</v>
      </c>
      <c r="D209" s="283" t="s">
        <v>196</v>
      </c>
      <c r="E209" s="284" t="s">
        <v>241</v>
      </c>
      <c r="F209" s="285" t="s">
        <v>242</v>
      </c>
      <c r="G209" s="286" t="s">
        <v>243</v>
      </c>
      <c r="H209" s="287">
        <v>22.800000000000001</v>
      </c>
      <c r="I209" s="288"/>
      <c r="J209" s="289">
        <f>ROUND(I209*H209,2)</f>
        <v>0</v>
      </c>
      <c r="K209" s="290"/>
      <c r="L209" s="291"/>
      <c r="M209" s="292" t="s">
        <v>1</v>
      </c>
      <c r="N209" s="293" t="s">
        <v>42</v>
      </c>
      <c r="O209" s="92"/>
      <c r="P209" s="230">
        <f>O209*H209</f>
        <v>0</v>
      </c>
      <c r="Q209" s="230">
        <v>0.001</v>
      </c>
      <c r="R209" s="230">
        <f>Q209*H209</f>
        <v>0.022800000000000001</v>
      </c>
      <c r="S209" s="230">
        <v>0</v>
      </c>
      <c r="T209" s="231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2" t="s">
        <v>195</v>
      </c>
      <c r="AT209" s="232" t="s">
        <v>196</v>
      </c>
      <c r="AU209" s="232" t="s">
        <v>87</v>
      </c>
      <c r="AY209" s="18" t="s">
        <v>140</v>
      </c>
      <c r="BE209" s="233">
        <f>IF(N209="základní",J209,0)</f>
        <v>0</v>
      </c>
      <c r="BF209" s="233">
        <f>IF(N209="snížená",J209,0)</f>
        <v>0</v>
      </c>
      <c r="BG209" s="233">
        <f>IF(N209="zákl. přenesená",J209,0)</f>
        <v>0</v>
      </c>
      <c r="BH209" s="233">
        <f>IF(N209="sníž. přenesená",J209,0)</f>
        <v>0</v>
      </c>
      <c r="BI209" s="233">
        <f>IF(N209="nulová",J209,0)</f>
        <v>0</v>
      </c>
      <c r="BJ209" s="18" t="s">
        <v>85</v>
      </c>
      <c r="BK209" s="233">
        <f>ROUND(I209*H209,2)</f>
        <v>0</v>
      </c>
      <c r="BL209" s="18" t="s">
        <v>146</v>
      </c>
      <c r="BM209" s="232" t="s">
        <v>604</v>
      </c>
    </row>
    <row r="210" s="13" customFormat="1">
      <c r="A210" s="13"/>
      <c r="B210" s="239"/>
      <c r="C210" s="240"/>
      <c r="D210" s="241" t="s">
        <v>150</v>
      </c>
      <c r="E210" s="240"/>
      <c r="F210" s="243" t="s">
        <v>605</v>
      </c>
      <c r="G210" s="240"/>
      <c r="H210" s="244">
        <v>22.800000000000001</v>
      </c>
      <c r="I210" s="245"/>
      <c r="J210" s="240"/>
      <c r="K210" s="240"/>
      <c r="L210" s="246"/>
      <c r="M210" s="247"/>
      <c r="N210" s="248"/>
      <c r="O210" s="248"/>
      <c r="P210" s="248"/>
      <c r="Q210" s="248"/>
      <c r="R210" s="248"/>
      <c r="S210" s="248"/>
      <c r="T210" s="24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0" t="s">
        <v>150</v>
      </c>
      <c r="AU210" s="250" t="s">
        <v>87</v>
      </c>
      <c r="AV210" s="13" t="s">
        <v>87</v>
      </c>
      <c r="AW210" s="13" t="s">
        <v>4</v>
      </c>
      <c r="AX210" s="13" t="s">
        <v>85</v>
      </c>
      <c r="AY210" s="250" t="s">
        <v>140</v>
      </c>
    </row>
    <row r="211" s="2" customFormat="1" ht="24.15" customHeight="1">
      <c r="A211" s="39"/>
      <c r="B211" s="40"/>
      <c r="C211" s="220" t="s">
        <v>282</v>
      </c>
      <c r="D211" s="220" t="s">
        <v>142</v>
      </c>
      <c r="E211" s="221" t="s">
        <v>247</v>
      </c>
      <c r="F211" s="222" t="s">
        <v>248</v>
      </c>
      <c r="G211" s="223" t="s">
        <v>145</v>
      </c>
      <c r="H211" s="224">
        <v>2744.1599999999999</v>
      </c>
      <c r="I211" s="225"/>
      <c r="J211" s="226">
        <f>ROUND(I211*H211,2)</f>
        <v>0</v>
      </c>
      <c r="K211" s="227"/>
      <c r="L211" s="45"/>
      <c r="M211" s="228" t="s">
        <v>1</v>
      </c>
      <c r="N211" s="229" t="s">
        <v>42</v>
      </c>
      <c r="O211" s="92"/>
      <c r="P211" s="230">
        <f>O211*H211</f>
        <v>0</v>
      </c>
      <c r="Q211" s="230">
        <v>0</v>
      </c>
      <c r="R211" s="230">
        <f>Q211*H211</f>
        <v>0</v>
      </c>
      <c r="S211" s="230">
        <v>0</v>
      </c>
      <c r="T211" s="231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2" t="s">
        <v>146</v>
      </c>
      <c r="AT211" s="232" t="s">
        <v>142</v>
      </c>
      <c r="AU211" s="232" t="s">
        <v>87</v>
      </c>
      <c r="AY211" s="18" t="s">
        <v>140</v>
      </c>
      <c r="BE211" s="233">
        <f>IF(N211="základní",J211,0)</f>
        <v>0</v>
      </c>
      <c r="BF211" s="233">
        <f>IF(N211="snížená",J211,0)</f>
        <v>0</v>
      </c>
      <c r="BG211" s="233">
        <f>IF(N211="zákl. přenesená",J211,0)</f>
        <v>0</v>
      </c>
      <c r="BH211" s="233">
        <f>IF(N211="sníž. přenesená",J211,0)</f>
        <v>0</v>
      </c>
      <c r="BI211" s="233">
        <f>IF(N211="nulová",J211,0)</f>
        <v>0</v>
      </c>
      <c r="BJ211" s="18" t="s">
        <v>85</v>
      </c>
      <c r="BK211" s="233">
        <f>ROUND(I211*H211,2)</f>
        <v>0</v>
      </c>
      <c r="BL211" s="18" t="s">
        <v>146</v>
      </c>
      <c r="BM211" s="232" t="s">
        <v>606</v>
      </c>
    </row>
    <row r="212" s="2" customFormat="1">
      <c r="A212" s="39"/>
      <c r="B212" s="40"/>
      <c r="C212" s="41"/>
      <c r="D212" s="234" t="s">
        <v>148</v>
      </c>
      <c r="E212" s="41"/>
      <c r="F212" s="235" t="s">
        <v>250</v>
      </c>
      <c r="G212" s="41"/>
      <c r="H212" s="41"/>
      <c r="I212" s="236"/>
      <c r="J212" s="41"/>
      <c r="K212" s="41"/>
      <c r="L212" s="45"/>
      <c r="M212" s="237"/>
      <c r="N212" s="238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148</v>
      </c>
      <c r="AU212" s="18" t="s">
        <v>87</v>
      </c>
    </row>
    <row r="213" s="13" customFormat="1">
      <c r="A213" s="13"/>
      <c r="B213" s="239"/>
      <c r="C213" s="240"/>
      <c r="D213" s="241" t="s">
        <v>150</v>
      </c>
      <c r="E213" s="242" t="s">
        <v>1</v>
      </c>
      <c r="F213" s="243" t="s">
        <v>607</v>
      </c>
      <c r="G213" s="240"/>
      <c r="H213" s="244">
        <v>403.69999999999999</v>
      </c>
      <c r="I213" s="245"/>
      <c r="J213" s="240"/>
      <c r="K213" s="240"/>
      <c r="L213" s="246"/>
      <c r="M213" s="247"/>
      <c r="N213" s="248"/>
      <c r="O213" s="248"/>
      <c r="P213" s="248"/>
      <c r="Q213" s="248"/>
      <c r="R213" s="248"/>
      <c r="S213" s="248"/>
      <c r="T213" s="24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0" t="s">
        <v>150</v>
      </c>
      <c r="AU213" s="250" t="s">
        <v>87</v>
      </c>
      <c r="AV213" s="13" t="s">
        <v>87</v>
      </c>
      <c r="AW213" s="13" t="s">
        <v>32</v>
      </c>
      <c r="AX213" s="13" t="s">
        <v>77</v>
      </c>
      <c r="AY213" s="250" t="s">
        <v>140</v>
      </c>
    </row>
    <row r="214" s="15" customFormat="1">
      <c r="A214" s="15"/>
      <c r="B214" s="261"/>
      <c r="C214" s="262"/>
      <c r="D214" s="241" t="s">
        <v>150</v>
      </c>
      <c r="E214" s="263" t="s">
        <v>1</v>
      </c>
      <c r="F214" s="264" t="s">
        <v>171</v>
      </c>
      <c r="G214" s="262"/>
      <c r="H214" s="265">
        <v>403.69999999999999</v>
      </c>
      <c r="I214" s="266"/>
      <c r="J214" s="262"/>
      <c r="K214" s="262"/>
      <c r="L214" s="267"/>
      <c r="M214" s="268"/>
      <c r="N214" s="269"/>
      <c r="O214" s="269"/>
      <c r="P214" s="269"/>
      <c r="Q214" s="269"/>
      <c r="R214" s="269"/>
      <c r="S214" s="269"/>
      <c r="T214" s="270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71" t="s">
        <v>150</v>
      </c>
      <c r="AU214" s="271" t="s">
        <v>87</v>
      </c>
      <c r="AV214" s="15" t="s">
        <v>158</v>
      </c>
      <c r="AW214" s="15" t="s">
        <v>32</v>
      </c>
      <c r="AX214" s="15" t="s">
        <v>77</v>
      </c>
      <c r="AY214" s="271" t="s">
        <v>140</v>
      </c>
    </row>
    <row r="215" s="14" customFormat="1">
      <c r="A215" s="14"/>
      <c r="B215" s="251"/>
      <c r="C215" s="252"/>
      <c r="D215" s="241" t="s">
        <v>150</v>
      </c>
      <c r="E215" s="253" t="s">
        <v>1</v>
      </c>
      <c r="F215" s="254" t="s">
        <v>169</v>
      </c>
      <c r="G215" s="252"/>
      <c r="H215" s="253" t="s">
        <v>1</v>
      </c>
      <c r="I215" s="255"/>
      <c r="J215" s="252"/>
      <c r="K215" s="252"/>
      <c r="L215" s="256"/>
      <c r="M215" s="257"/>
      <c r="N215" s="258"/>
      <c r="O215" s="258"/>
      <c r="P215" s="258"/>
      <c r="Q215" s="258"/>
      <c r="R215" s="258"/>
      <c r="S215" s="258"/>
      <c r="T215" s="25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0" t="s">
        <v>150</v>
      </c>
      <c r="AU215" s="260" t="s">
        <v>87</v>
      </c>
      <c r="AV215" s="14" t="s">
        <v>85</v>
      </c>
      <c r="AW215" s="14" t="s">
        <v>32</v>
      </c>
      <c r="AX215" s="14" t="s">
        <v>77</v>
      </c>
      <c r="AY215" s="260" t="s">
        <v>140</v>
      </c>
    </row>
    <row r="216" s="13" customFormat="1">
      <c r="A216" s="13"/>
      <c r="B216" s="239"/>
      <c r="C216" s="240"/>
      <c r="D216" s="241" t="s">
        <v>150</v>
      </c>
      <c r="E216" s="242" t="s">
        <v>1</v>
      </c>
      <c r="F216" s="243" t="s">
        <v>608</v>
      </c>
      <c r="G216" s="240"/>
      <c r="H216" s="244">
        <v>2340.46</v>
      </c>
      <c r="I216" s="245"/>
      <c r="J216" s="240"/>
      <c r="K216" s="240"/>
      <c r="L216" s="246"/>
      <c r="M216" s="247"/>
      <c r="N216" s="248"/>
      <c r="O216" s="248"/>
      <c r="P216" s="248"/>
      <c r="Q216" s="248"/>
      <c r="R216" s="248"/>
      <c r="S216" s="248"/>
      <c r="T216" s="24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0" t="s">
        <v>150</v>
      </c>
      <c r="AU216" s="250" t="s">
        <v>87</v>
      </c>
      <c r="AV216" s="13" t="s">
        <v>87</v>
      </c>
      <c r="AW216" s="13" t="s">
        <v>32</v>
      </c>
      <c r="AX216" s="13" t="s">
        <v>77</v>
      </c>
      <c r="AY216" s="250" t="s">
        <v>140</v>
      </c>
    </row>
    <row r="217" s="15" customFormat="1">
      <c r="A217" s="15"/>
      <c r="B217" s="261"/>
      <c r="C217" s="262"/>
      <c r="D217" s="241" t="s">
        <v>150</v>
      </c>
      <c r="E217" s="263" t="s">
        <v>1</v>
      </c>
      <c r="F217" s="264" t="s">
        <v>171</v>
      </c>
      <c r="G217" s="262"/>
      <c r="H217" s="265">
        <v>2340.46</v>
      </c>
      <c r="I217" s="266"/>
      <c r="J217" s="262"/>
      <c r="K217" s="262"/>
      <c r="L217" s="267"/>
      <c r="M217" s="268"/>
      <c r="N217" s="269"/>
      <c r="O217" s="269"/>
      <c r="P217" s="269"/>
      <c r="Q217" s="269"/>
      <c r="R217" s="269"/>
      <c r="S217" s="269"/>
      <c r="T217" s="270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71" t="s">
        <v>150</v>
      </c>
      <c r="AU217" s="271" t="s">
        <v>87</v>
      </c>
      <c r="AV217" s="15" t="s">
        <v>158</v>
      </c>
      <c r="AW217" s="15" t="s">
        <v>32</v>
      </c>
      <c r="AX217" s="15" t="s">
        <v>77</v>
      </c>
      <c r="AY217" s="271" t="s">
        <v>140</v>
      </c>
    </row>
    <row r="218" s="16" customFormat="1">
      <c r="A218" s="16"/>
      <c r="B218" s="272"/>
      <c r="C218" s="273"/>
      <c r="D218" s="241" t="s">
        <v>150</v>
      </c>
      <c r="E218" s="274" t="s">
        <v>1</v>
      </c>
      <c r="F218" s="275" t="s">
        <v>176</v>
      </c>
      <c r="G218" s="273"/>
      <c r="H218" s="276">
        <v>2744.1599999999999</v>
      </c>
      <c r="I218" s="277"/>
      <c r="J218" s="273"/>
      <c r="K218" s="273"/>
      <c r="L218" s="278"/>
      <c r="M218" s="279"/>
      <c r="N218" s="280"/>
      <c r="O218" s="280"/>
      <c r="P218" s="280"/>
      <c r="Q218" s="280"/>
      <c r="R218" s="280"/>
      <c r="S218" s="280"/>
      <c r="T218" s="281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T218" s="282" t="s">
        <v>150</v>
      </c>
      <c r="AU218" s="282" t="s">
        <v>87</v>
      </c>
      <c r="AV218" s="16" t="s">
        <v>146</v>
      </c>
      <c r="AW218" s="16" t="s">
        <v>32</v>
      </c>
      <c r="AX218" s="16" t="s">
        <v>85</v>
      </c>
      <c r="AY218" s="282" t="s">
        <v>140</v>
      </c>
    </row>
    <row r="219" s="14" customFormat="1">
      <c r="A219" s="14"/>
      <c r="B219" s="251"/>
      <c r="C219" s="252"/>
      <c r="D219" s="241" t="s">
        <v>150</v>
      </c>
      <c r="E219" s="253" t="s">
        <v>1</v>
      </c>
      <c r="F219" s="254" t="s">
        <v>541</v>
      </c>
      <c r="G219" s="252"/>
      <c r="H219" s="253" t="s">
        <v>1</v>
      </c>
      <c r="I219" s="255"/>
      <c r="J219" s="252"/>
      <c r="K219" s="252"/>
      <c r="L219" s="256"/>
      <c r="M219" s="257"/>
      <c r="N219" s="258"/>
      <c r="O219" s="258"/>
      <c r="P219" s="258"/>
      <c r="Q219" s="258"/>
      <c r="R219" s="258"/>
      <c r="S219" s="258"/>
      <c r="T219" s="25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0" t="s">
        <v>150</v>
      </c>
      <c r="AU219" s="260" t="s">
        <v>87</v>
      </c>
      <c r="AV219" s="14" t="s">
        <v>85</v>
      </c>
      <c r="AW219" s="14" t="s">
        <v>32</v>
      </c>
      <c r="AX219" s="14" t="s">
        <v>77</v>
      </c>
      <c r="AY219" s="260" t="s">
        <v>140</v>
      </c>
    </row>
    <row r="220" s="2" customFormat="1" ht="24.15" customHeight="1">
      <c r="A220" s="39"/>
      <c r="B220" s="40"/>
      <c r="C220" s="220" t="s">
        <v>289</v>
      </c>
      <c r="D220" s="220" t="s">
        <v>142</v>
      </c>
      <c r="E220" s="221" t="s">
        <v>255</v>
      </c>
      <c r="F220" s="222" t="s">
        <v>256</v>
      </c>
      <c r="G220" s="223" t="s">
        <v>145</v>
      </c>
      <c r="H220" s="224">
        <v>570</v>
      </c>
      <c r="I220" s="225"/>
      <c r="J220" s="226">
        <f>ROUND(I220*H220,2)</f>
        <v>0</v>
      </c>
      <c r="K220" s="227"/>
      <c r="L220" s="45"/>
      <c r="M220" s="228" t="s">
        <v>1</v>
      </c>
      <c r="N220" s="229" t="s">
        <v>42</v>
      </c>
      <c r="O220" s="92"/>
      <c r="P220" s="230">
        <f>O220*H220</f>
        <v>0</v>
      </c>
      <c r="Q220" s="230">
        <v>0</v>
      </c>
      <c r="R220" s="230">
        <f>Q220*H220</f>
        <v>0</v>
      </c>
      <c r="S220" s="230">
        <v>0</v>
      </c>
      <c r="T220" s="231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2" t="s">
        <v>146</v>
      </c>
      <c r="AT220" s="232" t="s">
        <v>142</v>
      </c>
      <c r="AU220" s="232" t="s">
        <v>87</v>
      </c>
      <c r="AY220" s="18" t="s">
        <v>140</v>
      </c>
      <c r="BE220" s="233">
        <f>IF(N220="základní",J220,0)</f>
        <v>0</v>
      </c>
      <c r="BF220" s="233">
        <f>IF(N220="snížená",J220,0)</f>
        <v>0</v>
      </c>
      <c r="BG220" s="233">
        <f>IF(N220="zákl. přenesená",J220,0)</f>
        <v>0</v>
      </c>
      <c r="BH220" s="233">
        <f>IF(N220="sníž. přenesená",J220,0)</f>
        <v>0</v>
      </c>
      <c r="BI220" s="233">
        <f>IF(N220="nulová",J220,0)</f>
        <v>0</v>
      </c>
      <c r="BJ220" s="18" t="s">
        <v>85</v>
      </c>
      <c r="BK220" s="233">
        <f>ROUND(I220*H220,2)</f>
        <v>0</v>
      </c>
      <c r="BL220" s="18" t="s">
        <v>146</v>
      </c>
      <c r="BM220" s="232" t="s">
        <v>609</v>
      </c>
    </row>
    <row r="221" s="2" customFormat="1">
      <c r="A221" s="39"/>
      <c r="B221" s="40"/>
      <c r="C221" s="41"/>
      <c r="D221" s="234" t="s">
        <v>148</v>
      </c>
      <c r="E221" s="41"/>
      <c r="F221" s="235" t="s">
        <v>258</v>
      </c>
      <c r="G221" s="41"/>
      <c r="H221" s="41"/>
      <c r="I221" s="236"/>
      <c r="J221" s="41"/>
      <c r="K221" s="41"/>
      <c r="L221" s="45"/>
      <c r="M221" s="237"/>
      <c r="N221" s="238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148</v>
      </c>
      <c r="AU221" s="18" t="s">
        <v>87</v>
      </c>
    </row>
    <row r="222" s="2" customFormat="1" ht="16.5" customHeight="1">
      <c r="A222" s="39"/>
      <c r="B222" s="40"/>
      <c r="C222" s="220" t="s">
        <v>296</v>
      </c>
      <c r="D222" s="220" t="s">
        <v>142</v>
      </c>
      <c r="E222" s="221" t="s">
        <v>260</v>
      </c>
      <c r="F222" s="222" t="s">
        <v>261</v>
      </c>
      <c r="G222" s="223" t="s">
        <v>145</v>
      </c>
      <c r="H222" s="224">
        <v>570</v>
      </c>
      <c r="I222" s="225"/>
      <c r="J222" s="226">
        <f>ROUND(I222*H222,2)</f>
        <v>0</v>
      </c>
      <c r="K222" s="227"/>
      <c r="L222" s="45"/>
      <c r="M222" s="228" t="s">
        <v>1</v>
      </c>
      <c r="N222" s="229" t="s">
        <v>42</v>
      </c>
      <c r="O222" s="92"/>
      <c r="P222" s="230">
        <f>O222*H222</f>
        <v>0</v>
      </c>
      <c r="Q222" s="230">
        <v>0</v>
      </c>
      <c r="R222" s="230">
        <f>Q222*H222</f>
        <v>0</v>
      </c>
      <c r="S222" s="230">
        <v>0</v>
      </c>
      <c r="T222" s="231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2" t="s">
        <v>146</v>
      </c>
      <c r="AT222" s="232" t="s">
        <v>142</v>
      </c>
      <c r="AU222" s="232" t="s">
        <v>87</v>
      </c>
      <c r="AY222" s="18" t="s">
        <v>140</v>
      </c>
      <c r="BE222" s="233">
        <f>IF(N222="základní",J222,0)</f>
        <v>0</v>
      </c>
      <c r="BF222" s="233">
        <f>IF(N222="snížená",J222,0)</f>
        <v>0</v>
      </c>
      <c r="BG222" s="233">
        <f>IF(N222="zákl. přenesená",J222,0)</f>
        <v>0</v>
      </c>
      <c r="BH222" s="233">
        <f>IF(N222="sníž. přenesená",J222,0)</f>
        <v>0</v>
      </c>
      <c r="BI222" s="233">
        <f>IF(N222="nulová",J222,0)</f>
        <v>0</v>
      </c>
      <c r="BJ222" s="18" t="s">
        <v>85</v>
      </c>
      <c r="BK222" s="233">
        <f>ROUND(I222*H222,2)</f>
        <v>0</v>
      </c>
      <c r="BL222" s="18" t="s">
        <v>146</v>
      </c>
      <c r="BM222" s="232" t="s">
        <v>610</v>
      </c>
    </row>
    <row r="223" s="2" customFormat="1" ht="33" customHeight="1">
      <c r="A223" s="39"/>
      <c r="B223" s="40"/>
      <c r="C223" s="220" t="s">
        <v>303</v>
      </c>
      <c r="D223" s="220" t="s">
        <v>142</v>
      </c>
      <c r="E223" s="221" t="s">
        <v>264</v>
      </c>
      <c r="F223" s="222" t="s">
        <v>265</v>
      </c>
      <c r="G223" s="223" t="s">
        <v>145</v>
      </c>
      <c r="H223" s="224">
        <v>570</v>
      </c>
      <c r="I223" s="225"/>
      <c r="J223" s="226">
        <f>ROUND(I223*H223,2)</f>
        <v>0</v>
      </c>
      <c r="K223" s="227"/>
      <c r="L223" s="45"/>
      <c r="M223" s="228" t="s">
        <v>1</v>
      </c>
      <c r="N223" s="229" t="s">
        <v>42</v>
      </c>
      <c r="O223" s="92"/>
      <c r="P223" s="230">
        <f>O223*H223</f>
        <v>0</v>
      </c>
      <c r="Q223" s="230">
        <v>0</v>
      </c>
      <c r="R223" s="230">
        <f>Q223*H223</f>
        <v>0</v>
      </c>
      <c r="S223" s="230">
        <v>0</v>
      </c>
      <c r="T223" s="231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2" t="s">
        <v>146</v>
      </c>
      <c r="AT223" s="232" t="s">
        <v>142</v>
      </c>
      <c r="AU223" s="232" t="s">
        <v>87</v>
      </c>
      <c r="AY223" s="18" t="s">
        <v>140</v>
      </c>
      <c r="BE223" s="233">
        <f>IF(N223="základní",J223,0)</f>
        <v>0</v>
      </c>
      <c r="BF223" s="233">
        <f>IF(N223="snížená",J223,0)</f>
        <v>0</v>
      </c>
      <c r="BG223" s="233">
        <f>IF(N223="zákl. přenesená",J223,0)</f>
        <v>0</v>
      </c>
      <c r="BH223" s="233">
        <f>IF(N223="sníž. přenesená",J223,0)</f>
        <v>0</v>
      </c>
      <c r="BI223" s="233">
        <f>IF(N223="nulová",J223,0)</f>
        <v>0</v>
      </c>
      <c r="BJ223" s="18" t="s">
        <v>85</v>
      </c>
      <c r="BK223" s="233">
        <f>ROUND(I223*H223,2)</f>
        <v>0</v>
      </c>
      <c r="BL223" s="18" t="s">
        <v>146</v>
      </c>
      <c r="BM223" s="232" t="s">
        <v>611</v>
      </c>
    </row>
    <row r="224" s="2" customFormat="1" ht="16.5" customHeight="1">
      <c r="A224" s="39"/>
      <c r="B224" s="40"/>
      <c r="C224" s="220" t="s">
        <v>309</v>
      </c>
      <c r="D224" s="220" t="s">
        <v>142</v>
      </c>
      <c r="E224" s="221" t="s">
        <v>267</v>
      </c>
      <c r="F224" s="222" t="s">
        <v>268</v>
      </c>
      <c r="G224" s="223" t="s">
        <v>145</v>
      </c>
      <c r="H224" s="224">
        <v>570</v>
      </c>
      <c r="I224" s="225"/>
      <c r="J224" s="226">
        <f>ROUND(I224*H224,2)</f>
        <v>0</v>
      </c>
      <c r="K224" s="227"/>
      <c r="L224" s="45"/>
      <c r="M224" s="228" t="s">
        <v>1</v>
      </c>
      <c r="N224" s="229" t="s">
        <v>42</v>
      </c>
      <c r="O224" s="92"/>
      <c r="P224" s="230">
        <f>O224*H224</f>
        <v>0</v>
      </c>
      <c r="Q224" s="230">
        <v>0</v>
      </c>
      <c r="R224" s="230">
        <f>Q224*H224</f>
        <v>0</v>
      </c>
      <c r="S224" s="230">
        <v>0</v>
      </c>
      <c r="T224" s="231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2" t="s">
        <v>146</v>
      </c>
      <c r="AT224" s="232" t="s">
        <v>142</v>
      </c>
      <c r="AU224" s="232" t="s">
        <v>87</v>
      </c>
      <c r="AY224" s="18" t="s">
        <v>140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18" t="s">
        <v>85</v>
      </c>
      <c r="BK224" s="233">
        <f>ROUND(I224*H224,2)</f>
        <v>0</v>
      </c>
      <c r="BL224" s="18" t="s">
        <v>146</v>
      </c>
      <c r="BM224" s="232" t="s">
        <v>612</v>
      </c>
    </row>
    <row r="225" s="12" customFormat="1" ht="22.8" customHeight="1">
      <c r="A225" s="12"/>
      <c r="B225" s="204"/>
      <c r="C225" s="205"/>
      <c r="D225" s="206" t="s">
        <v>76</v>
      </c>
      <c r="E225" s="218" t="s">
        <v>87</v>
      </c>
      <c r="F225" s="218" t="s">
        <v>613</v>
      </c>
      <c r="G225" s="205"/>
      <c r="H225" s="205"/>
      <c r="I225" s="208"/>
      <c r="J225" s="219">
        <f>BK225</f>
        <v>0</v>
      </c>
      <c r="K225" s="205"/>
      <c r="L225" s="210"/>
      <c r="M225" s="211"/>
      <c r="N225" s="212"/>
      <c r="O225" s="212"/>
      <c r="P225" s="213">
        <f>SUM(P226:P231)</f>
        <v>0</v>
      </c>
      <c r="Q225" s="212"/>
      <c r="R225" s="213">
        <f>SUM(R226:R231)</f>
        <v>0.0048552000000000005</v>
      </c>
      <c r="S225" s="212"/>
      <c r="T225" s="214">
        <f>SUM(T226:T231)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5" t="s">
        <v>85</v>
      </c>
      <c r="AT225" s="216" t="s">
        <v>76</v>
      </c>
      <c r="AU225" s="216" t="s">
        <v>85</v>
      </c>
      <c r="AY225" s="215" t="s">
        <v>140</v>
      </c>
      <c r="BK225" s="217">
        <f>SUM(BK226:BK231)</f>
        <v>0</v>
      </c>
    </row>
    <row r="226" s="2" customFormat="1" ht="24.15" customHeight="1">
      <c r="A226" s="39"/>
      <c r="B226" s="40"/>
      <c r="C226" s="220" t="s">
        <v>315</v>
      </c>
      <c r="D226" s="220" t="s">
        <v>142</v>
      </c>
      <c r="E226" s="221" t="s">
        <v>614</v>
      </c>
      <c r="F226" s="222" t="s">
        <v>615</v>
      </c>
      <c r="G226" s="223" t="s">
        <v>145</v>
      </c>
      <c r="H226" s="224">
        <v>14.279999999999999</v>
      </c>
      <c r="I226" s="225"/>
      <c r="J226" s="226">
        <f>ROUND(I226*H226,2)</f>
        <v>0</v>
      </c>
      <c r="K226" s="227"/>
      <c r="L226" s="45"/>
      <c r="M226" s="228" t="s">
        <v>1</v>
      </c>
      <c r="N226" s="229" t="s">
        <v>42</v>
      </c>
      <c r="O226" s="92"/>
      <c r="P226" s="230">
        <f>O226*H226</f>
        <v>0</v>
      </c>
      <c r="Q226" s="230">
        <v>0.00010000000000000001</v>
      </c>
      <c r="R226" s="230">
        <f>Q226*H226</f>
        <v>0.001428</v>
      </c>
      <c r="S226" s="230">
        <v>0</v>
      </c>
      <c r="T226" s="231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2" t="s">
        <v>146</v>
      </c>
      <c r="AT226" s="232" t="s">
        <v>142</v>
      </c>
      <c r="AU226" s="232" t="s">
        <v>87</v>
      </c>
      <c r="AY226" s="18" t="s">
        <v>140</v>
      </c>
      <c r="BE226" s="233">
        <f>IF(N226="základní",J226,0)</f>
        <v>0</v>
      </c>
      <c r="BF226" s="233">
        <f>IF(N226="snížená",J226,0)</f>
        <v>0</v>
      </c>
      <c r="BG226" s="233">
        <f>IF(N226="zákl. přenesená",J226,0)</f>
        <v>0</v>
      </c>
      <c r="BH226" s="233">
        <f>IF(N226="sníž. přenesená",J226,0)</f>
        <v>0</v>
      </c>
      <c r="BI226" s="233">
        <f>IF(N226="nulová",J226,0)</f>
        <v>0</v>
      </c>
      <c r="BJ226" s="18" t="s">
        <v>85</v>
      </c>
      <c r="BK226" s="233">
        <f>ROUND(I226*H226,2)</f>
        <v>0</v>
      </c>
      <c r="BL226" s="18" t="s">
        <v>146</v>
      </c>
      <c r="BM226" s="232" t="s">
        <v>616</v>
      </c>
    </row>
    <row r="227" s="2" customFormat="1">
      <c r="A227" s="39"/>
      <c r="B227" s="40"/>
      <c r="C227" s="41"/>
      <c r="D227" s="234" t="s">
        <v>148</v>
      </c>
      <c r="E227" s="41"/>
      <c r="F227" s="235" t="s">
        <v>617</v>
      </c>
      <c r="G227" s="41"/>
      <c r="H227" s="41"/>
      <c r="I227" s="236"/>
      <c r="J227" s="41"/>
      <c r="K227" s="41"/>
      <c r="L227" s="45"/>
      <c r="M227" s="237"/>
      <c r="N227" s="238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148</v>
      </c>
      <c r="AU227" s="18" t="s">
        <v>87</v>
      </c>
    </row>
    <row r="228" s="13" customFormat="1">
      <c r="A228" s="13"/>
      <c r="B228" s="239"/>
      <c r="C228" s="240"/>
      <c r="D228" s="241" t="s">
        <v>150</v>
      </c>
      <c r="E228" s="242" t="s">
        <v>1</v>
      </c>
      <c r="F228" s="243" t="s">
        <v>618</v>
      </c>
      <c r="G228" s="240"/>
      <c r="H228" s="244">
        <v>14.279999999999999</v>
      </c>
      <c r="I228" s="245"/>
      <c r="J228" s="240"/>
      <c r="K228" s="240"/>
      <c r="L228" s="246"/>
      <c r="M228" s="247"/>
      <c r="N228" s="248"/>
      <c r="O228" s="248"/>
      <c r="P228" s="248"/>
      <c r="Q228" s="248"/>
      <c r="R228" s="248"/>
      <c r="S228" s="248"/>
      <c r="T228" s="24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0" t="s">
        <v>150</v>
      </c>
      <c r="AU228" s="250" t="s">
        <v>87</v>
      </c>
      <c r="AV228" s="13" t="s">
        <v>87</v>
      </c>
      <c r="AW228" s="13" t="s">
        <v>32</v>
      </c>
      <c r="AX228" s="13" t="s">
        <v>85</v>
      </c>
      <c r="AY228" s="250" t="s">
        <v>140</v>
      </c>
    </row>
    <row r="229" s="14" customFormat="1">
      <c r="A229" s="14"/>
      <c r="B229" s="251"/>
      <c r="C229" s="252"/>
      <c r="D229" s="241" t="s">
        <v>150</v>
      </c>
      <c r="E229" s="253" t="s">
        <v>1</v>
      </c>
      <c r="F229" s="254" t="s">
        <v>541</v>
      </c>
      <c r="G229" s="252"/>
      <c r="H229" s="253" t="s">
        <v>1</v>
      </c>
      <c r="I229" s="255"/>
      <c r="J229" s="252"/>
      <c r="K229" s="252"/>
      <c r="L229" s="256"/>
      <c r="M229" s="257"/>
      <c r="N229" s="258"/>
      <c r="O229" s="258"/>
      <c r="P229" s="258"/>
      <c r="Q229" s="258"/>
      <c r="R229" s="258"/>
      <c r="S229" s="258"/>
      <c r="T229" s="25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0" t="s">
        <v>150</v>
      </c>
      <c r="AU229" s="260" t="s">
        <v>87</v>
      </c>
      <c r="AV229" s="14" t="s">
        <v>85</v>
      </c>
      <c r="AW229" s="14" t="s">
        <v>32</v>
      </c>
      <c r="AX229" s="14" t="s">
        <v>77</v>
      </c>
      <c r="AY229" s="260" t="s">
        <v>140</v>
      </c>
    </row>
    <row r="230" s="2" customFormat="1" ht="24.15" customHeight="1">
      <c r="A230" s="39"/>
      <c r="B230" s="40"/>
      <c r="C230" s="283" t="s">
        <v>321</v>
      </c>
      <c r="D230" s="283" t="s">
        <v>196</v>
      </c>
      <c r="E230" s="284" t="s">
        <v>619</v>
      </c>
      <c r="F230" s="285" t="s">
        <v>620</v>
      </c>
      <c r="G230" s="286" t="s">
        <v>145</v>
      </c>
      <c r="H230" s="287">
        <v>17.135999999999999</v>
      </c>
      <c r="I230" s="288"/>
      <c r="J230" s="289">
        <f>ROUND(I230*H230,2)</f>
        <v>0</v>
      </c>
      <c r="K230" s="290"/>
      <c r="L230" s="291"/>
      <c r="M230" s="292" t="s">
        <v>1</v>
      </c>
      <c r="N230" s="293" t="s">
        <v>42</v>
      </c>
      <c r="O230" s="92"/>
      <c r="P230" s="230">
        <f>O230*H230</f>
        <v>0</v>
      </c>
      <c r="Q230" s="230">
        <v>0.00020000000000000001</v>
      </c>
      <c r="R230" s="230">
        <f>Q230*H230</f>
        <v>0.0034272</v>
      </c>
      <c r="S230" s="230">
        <v>0</v>
      </c>
      <c r="T230" s="231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2" t="s">
        <v>195</v>
      </c>
      <c r="AT230" s="232" t="s">
        <v>196</v>
      </c>
      <c r="AU230" s="232" t="s">
        <v>87</v>
      </c>
      <c r="AY230" s="18" t="s">
        <v>140</v>
      </c>
      <c r="BE230" s="233">
        <f>IF(N230="základní",J230,0)</f>
        <v>0</v>
      </c>
      <c r="BF230" s="233">
        <f>IF(N230="snížená",J230,0)</f>
        <v>0</v>
      </c>
      <c r="BG230" s="233">
        <f>IF(N230="zákl. přenesená",J230,0)</f>
        <v>0</v>
      </c>
      <c r="BH230" s="233">
        <f>IF(N230="sníž. přenesená",J230,0)</f>
        <v>0</v>
      </c>
      <c r="BI230" s="233">
        <f>IF(N230="nulová",J230,0)</f>
        <v>0</v>
      </c>
      <c r="BJ230" s="18" t="s">
        <v>85</v>
      </c>
      <c r="BK230" s="233">
        <f>ROUND(I230*H230,2)</f>
        <v>0</v>
      </c>
      <c r="BL230" s="18" t="s">
        <v>146</v>
      </c>
      <c r="BM230" s="232" t="s">
        <v>621</v>
      </c>
    </row>
    <row r="231" s="13" customFormat="1">
      <c r="A231" s="13"/>
      <c r="B231" s="239"/>
      <c r="C231" s="240"/>
      <c r="D231" s="241" t="s">
        <v>150</v>
      </c>
      <c r="E231" s="240"/>
      <c r="F231" s="243" t="s">
        <v>622</v>
      </c>
      <c r="G231" s="240"/>
      <c r="H231" s="244">
        <v>17.135999999999999</v>
      </c>
      <c r="I231" s="245"/>
      <c r="J231" s="240"/>
      <c r="K231" s="240"/>
      <c r="L231" s="246"/>
      <c r="M231" s="247"/>
      <c r="N231" s="248"/>
      <c r="O231" s="248"/>
      <c r="P231" s="248"/>
      <c r="Q231" s="248"/>
      <c r="R231" s="248"/>
      <c r="S231" s="248"/>
      <c r="T231" s="24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0" t="s">
        <v>150</v>
      </c>
      <c r="AU231" s="250" t="s">
        <v>87</v>
      </c>
      <c r="AV231" s="13" t="s">
        <v>87</v>
      </c>
      <c r="AW231" s="13" t="s">
        <v>4</v>
      </c>
      <c r="AX231" s="13" t="s">
        <v>85</v>
      </c>
      <c r="AY231" s="250" t="s">
        <v>140</v>
      </c>
    </row>
    <row r="232" s="12" customFormat="1" ht="22.8" customHeight="1">
      <c r="A232" s="12"/>
      <c r="B232" s="204"/>
      <c r="C232" s="205"/>
      <c r="D232" s="206" t="s">
        <v>76</v>
      </c>
      <c r="E232" s="218" t="s">
        <v>146</v>
      </c>
      <c r="F232" s="218" t="s">
        <v>270</v>
      </c>
      <c r="G232" s="205"/>
      <c r="H232" s="205"/>
      <c r="I232" s="208"/>
      <c r="J232" s="219">
        <f>BK232</f>
        <v>0</v>
      </c>
      <c r="K232" s="205"/>
      <c r="L232" s="210"/>
      <c r="M232" s="211"/>
      <c r="N232" s="212"/>
      <c r="O232" s="212"/>
      <c r="P232" s="213">
        <f>SUM(P233:P236)</f>
        <v>0</v>
      </c>
      <c r="Q232" s="212"/>
      <c r="R232" s="213">
        <f>SUM(R233:R236)</f>
        <v>0</v>
      </c>
      <c r="S232" s="212"/>
      <c r="T232" s="214">
        <f>SUM(T233:T236)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5" t="s">
        <v>85</v>
      </c>
      <c r="AT232" s="216" t="s">
        <v>76</v>
      </c>
      <c r="AU232" s="216" t="s">
        <v>85</v>
      </c>
      <c r="AY232" s="215" t="s">
        <v>140</v>
      </c>
      <c r="BK232" s="217">
        <f>SUM(BK233:BK236)</f>
        <v>0</v>
      </c>
    </row>
    <row r="233" s="2" customFormat="1" ht="16.5" customHeight="1">
      <c r="A233" s="39"/>
      <c r="B233" s="40"/>
      <c r="C233" s="220" t="s">
        <v>327</v>
      </c>
      <c r="D233" s="220" t="s">
        <v>142</v>
      </c>
      <c r="E233" s="221" t="s">
        <v>272</v>
      </c>
      <c r="F233" s="222" t="s">
        <v>273</v>
      </c>
      <c r="G233" s="223" t="s">
        <v>166</v>
      </c>
      <c r="H233" s="224">
        <v>24.643999999999998</v>
      </c>
      <c r="I233" s="225"/>
      <c r="J233" s="226">
        <f>ROUND(I233*H233,2)</f>
        <v>0</v>
      </c>
      <c r="K233" s="227"/>
      <c r="L233" s="45"/>
      <c r="M233" s="228" t="s">
        <v>1</v>
      </c>
      <c r="N233" s="229" t="s">
        <v>42</v>
      </c>
      <c r="O233" s="92"/>
      <c r="P233" s="230">
        <f>O233*H233</f>
        <v>0</v>
      </c>
      <c r="Q233" s="230">
        <v>0</v>
      </c>
      <c r="R233" s="230">
        <f>Q233*H233</f>
        <v>0</v>
      </c>
      <c r="S233" s="230">
        <v>0</v>
      </c>
      <c r="T233" s="231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2" t="s">
        <v>146</v>
      </c>
      <c r="AT233" s="232" t="s">
        <v>142</v>
      </c>
      <c r="AU233" s="232" t="s">
        <v>87</v>
      </c>
      <c r="AY233" s="18" t="s">
        <v>140</v>
      </c>
      <c r="BE233" s="233">
        <f>IF(N233="základní",J233,0)</f>
        <v>0</v>
      </c>
      <c r="BF233" s="233">
        <f>IF(N233="snížená",J233,0)</f>
        <v>0</v>
      </c>
      <c r="BG233" s="233">
        <f>IF(N233="zákl. přenesená",J233,0)</f>
        <v>0</v>
      </c>
      <c r="BH233" s="233">
        <f>IF(N233="sníž. přenesená",J233,0)</f>
        <v>0</v>
      </c>
      <c r="BI233" s="233">
        <f>IF(N233="nulová",J233,0)</f>
        <v>0</v>
      </c>
      <c r="BJ233" s="18" t="s">
        <v>85</v>
      </c>
      <c r="BK233" s="233">
        <f>ROUND(I233*H233,2)</f>
        <v>0</v>
      </c>
      <c r="BL233" s="18" t="s">
        <v>146</v>
      </c>
      <c r="BM233" s="232" t="s">
        <v>623</v>
      </c>
    </row>
    <row r="234" s="2" customFormat="1">
      <c r="A234" s="39"/>
      <c r="B234" s="40"/>
      <c r="C234" s="41"/>
      <c r="D234" s="234" t="s">
        <v>148</v>
      </c>
      <c r="E234" s="41"/>
      <c r="F234" s="235" t="s">
        <v>624</v>
      </c>
      <c r="G234" s="41"/>
      <c r="H234" s="41"/>
      <c r="I234" s="236"/>
      <c r="J234" s="41"/>
      <c r="K234" s="41"/>
      <c r="L234" s="45"/>
      <c r="M234" s="237"/>
      <c r="N234" s="238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148</v>
      </c>
      <c r="AU234" s="18" t="s">
        <v>87</v>
      </c>
    </row>
    <row r="235" s="13" customFormat="1">
      <c r="A235" s="13"/>
      <c r="B235" s="239"/>
      <c r="C235" s="240"/>
      <c r="D235" s="241" t="s">
        <v>150</v>
      </c>
      <c r="E235" s="242" t="s">
        <v>1</v>
      </c>
      <c r="F235" s="243" t="s">
        <v>625</v>
      </c>
      <c r="G235" s="240"/>
      <c r="H235" s="244">
        <v>24.643999999999998</v>
      </c>
      <c r="I235" s="245"/>
      <c r="J235" s="240"/>
      <c r="K235" s="240"/>
      <c r="L235" s="246"/>
      <c r="M235" s="247"/>
      <c r="N235" s="248"/>
      <c r="O235" s="248"/>
      <c r="P235" s="248"/>
      <c r="Q235" s="248"/>
      <c r="R235" s="248"/>
      <c r="S235" s="248"/>
      <c r="T235" s="24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0" t="s">
        <v>150</v>
      </c>
      <c r="AU235" s="250" t="s">
        <v>87</v>
      </c>
      <c r="AV235" s="13" t="s">
        <v>87</v>
      </c>
      <c r="AW235" s="13" t="s">
        <v>32</v>
      </c>
      <c r="AX235" s="13" t="s">
        <v>85</v>
      </c>
      <c r="AY235" s="250" t="s">
        <v>140</v>
      </c>
    </row>
    <row r="236" s="14" customFormat="1">
      <c r="A236" s="14"/>
      <c r="B236" s="251"/>
      <c r="C236" s="252"/>
      <c r="D236" s="241" t="s">
        <v>150</v>
      </c>
      <c r="E236" s="253" t="s">
        <v>1</v>
      </c>
      <c r="F236" s="254" t="s">
        <v>541</v>
      </c>
      <c r="G236" s="252"/>
      <c r="H236" s="253" t="s">
        <v>1</v>
      </c>
      <c r="I236" s="255"/>
      <c r="J236" s="252"/>
      <c r="K236" s="252"/>
      <c r="L236" s="256"/>
      <c r="M236" s="257"/>
      <c r="N236" s="258"/>
      <c r="O236" s="258"/>
      <c r="P236" s="258"/>
      <c r="Q236" s="258"/>
      <c r="R236" s="258"/>
      <c r="S236" s="258"/>
      <c r="T236" s="25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0" t="s">
        <v>150</v>
      </c>
      <c r="AU236" s="260" t="s">
        <v>87</v>
      </c>
      <c r="AV236" s="14" t="s">
        <v>85</v>
      </c>
      <c r="AW236" s="14" t="s">
        <v>32</v>
      </c>
      <c r="AX236" s="14" t="s">
        <v>77</v>
      </c>
      <c r="AY236" s="260" t="s">
        <v>140</v>
      </c>
    </row>
    <row r="237" s="12" customFormat="1" ht="22.8" customHeight="1">
      <c r="A237" s="12"/>
      <c r="B237" s="204"/>
      <c r="C237" s="205"/>
      <c r="D237" s="206" t="s">
        <v>76</v>
      </c>
      <c r="E237" s="218" t="s">
        <v>177</v>
      </c>
      <c r="F237" s="218" t="s">
        <v>288</v>
      </c>
      <c r="G237" s="205"/>
      <c r="H237" s="205"/>
      <c r="I237" s="208"/>
      <c r="J237" s="219">
        <f>BK237</f>
        <v>0</v>
      </c>
      <c r="K237" s="205"/>
      <c r="L237" s="210"/>
      <c r="M237" s="211"/>
      <c r="N237" s="212"/>
      <c r="O237" s="212"/>
      <c r="P237" s="213">
        <f>SUM(P238:P282)</f>
        <v>0</v>
      </c>
      <c r="Q237" s="212"/>
      <c r="R237" s="213">
        <f>SUM(R238:R282)</f>
        <v>211.56773999999999</v>
      </c>
      <c r="S237" s="212"/>
      <c r="T237" s="214">
        <f>SUM(T238:T282)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5" t="s">
        <v>85</v>
      </c>
      <c r="AT237" s="216" t="s">
        <v>76</v>
      </c>
      <c r="AU237" s="216" t="s">
        <v>85</v>
      </c>
      <c r="AY237" s="215" t="s">
        <v>140</v>
      </c>
      <c r="BK237" s="217">
        <f>SUM(BK238:BK282)</f>
        <v>0</v>
      </c>
    </row>
    <row r="238" s="2" customFormat="1" ht="16.5" customHeight="1">
      <c r="A238" s="39"/>
      <c r="B238" s="40"/>
      <c r="C238" s="220" t="s">
        <v>333</v>
      </c>
      <c r="D238" s="220" t="s">
        <v>142</v>
      </c>
      <c r="E238" s="221" t="s">
        <v>290</v>
      </c>
      <c r="F238" s="222" t="s">
        <v>291</v>
      </c>
      <c r="G238" s="223" t="s">
        <v>145</v>
      </c>
      <c r="H238" s="224">
        <v>2340.5</v>
      </c>
      <c r="I238" s="225"/>
      <c r="J238" s="226">
        <f>ROUND(I238*H238,2)</f>
        <v>0</v>
      </c>
      <c r="K238" s="227"/>
      <c r="L238" s="45"/>
      <c r="M238" s="228" t="s">
        <v>1</v>
      </c>
      <c r="N238" s="229" t="s">
        <v>42</v>
      </c>
      <c r="O238" s="92"/>
      <c r="P238" s="230">
        <f>O238*H238</f>
        <v>0</v>
      </c>
      <c r="Q238" s="230">
        <v>0</v>
      </c>
      <c r="R238" s="230">
        <f>Q238*H238</f>
        <v>0</v>
      </c>
      <c r="S238" s="230">
        <v>0</v>
      </c>
      <c r="T238" s="231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2" t="s">
        <v>146</v>
      </c>
      <c r="AT238" s="232" t="s">
        <v>142</v>
      </c>
      <c r="AU238" s="232" t="s">
        <v>87</v>
      </c>
      <c r="AY238" s="18" t="s">
        <v>140</v>
      </c>
      <c r="BE238" s="233">
        <f>IF(N238="základní",J238,0)</f>
        <v>0</v>
      </c>
      <c r="BF238" s="233">
        <f>IF(N238="snížená",J238,0)</f>
        <v>0</v>
      </c>
      <c r="BG238" s="233">
        <f>IF(N238="zákl. přenesená",J238,0)</f>
        <v>0</v>
      </c>
      <c r="BH238" s="233">
        <f>IF(N238="sníž. přenesená",J238,0)</f>
        <v>0</v>
      </c>
      <c r="BI238" s="233">
        <f>IF(N238="nulová",J238,0)</f>
        <v>0</v>
      </c>
      <c r="BJ238" s="18" t="s">
        <v>85</v>
      </c>
      <c r="BK238" s="233">
        <f>ROUND(I238*H238,2)</f>
        <v>0</v>
      </c>
      <c r="BL238" s="18" t="s">
        <v>146</v>
      </c>
      <c r="BM238" s="232" t="s">
        <v>626</v>
      </c>
    </row>
    <row r="239" s="2" customFormat="1">
      <c r="A239" s="39"/>
      <c r="B239" s="40"/>
      <c r="C239" s="41"/>
      <c r="D239" s="234" t="s">
        <v>148</v>
      </c>
      <c r="E239" s="41"/>
      <c r="F239" s="235" t="s">
        <v>293</v>
      </c>
      <c r="G239" s="41"/>
      <c r="H239" s="41"/>
      <c r="I239" s="236"/>
      <c r="J239" s="41"/>
      <c r="K239" s="41"/>
      <c r="L239" s="45"/>
      <c r="M239" s="237"/>
      <c r="N239" s="238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148</v>
      </c>
      <c r="AU239" s="18" t="s">
        <v>87</v>
      </c>
    </row>
    <row r="240" s="14" customFormat="1">
      <c r="A240" s="14"/>
      <c r="B240" s="251"/>
      <c r="C240" s="252"/>
      <c r="D240" s="241" t="s">
        <v>150</v>
      </c>
      <c r="E240" s="253" t="s">
        <v>1</v>
      </c>
      <c r="F240" s="254" t="s">
        <v>294</v>
      </c>
      <c r="G240" s="252"/>
      <c r="H240" s="253" t="s">
        <v>1</v>
      </c>
      <c r="I240" s="255"/>
      <c r="J240" s="252"/>
      <c r="K240" s="252"/>
      <c r="L240" s="256"/>
      <c r="M240" s="257"/>
      <c r="N240" s="258"/>
      <c r="O240" s="258"/>
      <c r="P240" s="258"/>
      <c r="Q240" s="258"/>
      <c r="R240" s="258"/>
      <c r="S240" s="258"/>
      <c r="T240" s="25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0" t="s">
        <v>150</v>
      </c>
      <c r="AU240" s="260" t="s">
        <v>87</v>
      </c>
      <c r="AV240" s="14" t="s">
        <v>85</v>
      </c>
      <c r="AW240" s="14" t="s">
        <v>32</v>
      </c>
      <c r="AX240" s="14" t="s">
        <v>77</v>
      </c>
      <c r="AY240" s="260" t="s">
        <v>140</v>
      </c>
    </row>
    <row r="241" s="13" customFormat="1">
      <c r="A241" s="13"/>
      <c r="B241" s="239"/>
      <c r="C241" s="240"/>
      <c r="D241" s="241" t="s">
        <v>150</v>
      </c>
      <c r="E241" s="242" t="s">
        <v>1</v>
      </c>
      <c r="F241" s="243" t="s">
        <v>627</v>
      </c>
      <c r="G241" s="240"/>
      <c r="H241" s="244">
        <v>2340.5</v>
      </c>
      <c r="I241" s="245"/>
      <c r="J241" s="240"/>
      <c r="K241" s="240"/>
      <c r="L241" s="246"/>
      <c r="M241" s="247"/>
      <c r="N241" s="248"/>
      <c r="O241" s="248"/>
      <c r="P241" s="248"/>
      <c r="Q241" s="248"/>
      <c r="R241" s="248"/>
      <c r="S241" s="248"/>
      <c r="T241" s="24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0" t="s">
        <v>150</v>
      </c>
      <c r="AU241" s="250" t="s">
        <v>87</v>
      </c>
      <c r="AV241" s="13" t="s">
        <v>87</v>
      </c>
      <c r="AW241" s="13" t="s">
        <v>32</v>
      </c>
      <c r="AX241" s="13" t="s">
        <v>85</v>
      </c>
      <c r="AY241" s="250" t="s">
        <v>140</v>
      </c>
    </row>
    <row r="242" s="14" customFormat="1">
      <c r="A242" s="14"/>
      <c r="B242" s="251"/>
      <c r="C242" s="252"/>
      <c r="D242" s="241" t="s">
        <v>150</v>
      </c>
      <c r="E242" s="253" t="s">
        <v>1</v>
      </c>
      <c r="F242" s="254" t="s">
        <v>541</v>
      </c>
      <c r="G242" s="252"/>
      <c r="H242" s="253" t="s">
        <v>1</v>
      </c>
      <c r="I242" s="255"/>
      <c r="J242" s="252"/>
      <c r="K242" s="252"/>
      <c r="L242" s="256"/>
      <c r="M242" s="257"/>
      <c r="N242" s="258"/>
      <c r="O242" s="258"/>
      <c r="P242" s="258"/>
      <c r="Q242" s="258"/>
      <c r="R242" s="258"/>
      <c r="S242" s="258"/>
      <c r="T242" s="259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0" t="s">
        <v>150</v>
      </c>
      <c r="AU242" s="260" t="s">
        <v>87</v>
      </c>
      <c r="AV242" s="14" t="s">
        <v>85</v>
      </c>
      <c r="AW242" s="14" t="s">
        <v>32</v>
      </c>
      <c r="AX242" s="14" t="s">
        <v>77</v>
      </c>
      <c r="AY242" s="260" t="s">
        <v>140</v>
      </c>
    </row>
    <row r="243" s="2" customFormat="1" ht="16.5" customHeight="1">
      <c r="A243" s="39"/>
      <c r="B243" s="40"/>
      <c r="C243" s="220" t="s">
        <v>338</v>
      </c>
      <c r="D243" s="220" t="s">
        <v>142</v>
      </c>
      <c r="E243" s="221" t="s">
        <v>628</v>
      </c>
      <c r="F243" s="222" t="s">
        <v>629</v>
      </c>
      <c r="G243" s="223" t="s">
        <v>145</v>
      </c>
      <c r="H243" s="224">
        <v>2057.3000000000002</v>
      </c>
      <c r="I243" s="225"/>
      <c r="J243" s="226">
        <f>ROUND(I243*H243,2)</f>
        <v>0</v>
      </c>
      <c r="K243" s="227"/>
      <c r="L243" s="45"/>
      <c r="M243" s="228" t="s">
        <v>1</v>
      </c>
      <c r="N243" s="229" t="s">
        <v>42</v>
      </c>
      <c r="O243" s="92"/>
      <c r="P243" s="230">
        <f>O243*H243</f>
        <v>0</v>
      </c>
      <c r="Q243" s="230">
        <v>0</v>
      </c>
      <c r="R243" s="230">
        <f>Q243*H243</f>
        <v>0</v>
      </c>
      <c r="S243" s="230">
        <v>0</v>
      </c>
      <c r="T243" s="231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2" t="s">
        <v>146</v>
      </c>
      <c r="AT243" s="232" t="s">
        <v>142</v>
      </c>
      <c r="AU243" s="232" t="s">
        <v>87</v>
      </c>
      <c r="AY243" s="18" t="s">
        <v>140</v>
      </c>
      <c r="BE243" s="233">
        <f>IF(N243="základní",J243,0)</f>
        <v>0</v>
      </c>
      <c r="BF243" s="233">
        <f>IF(N243="snížená",J243,0)</f>
        <v>0</v>
      </c>
      <c r="BG243" s="233">
        <f>IF(N243="zákl. přenesená",J243,0)</f>
        <v>0</v>
      </c>
      <c r="BH243" s="233">
        <f>IF(N243="sníž. přenesená",J243,0)</f>
        <v>0</v>
      </c>
      <c r="BI243" s="233">
        <f>IF(N243="nulová",J243,0)</f>
        <v>0</v>
      </c>
      <c r="BJ243" s="18" t="s">
        <v>85</v>
      </c>
      <c r="BK243" s="233">
        <f>ROUND(I243*H243,2)</f>
        <v>0</v>
      </c>
      <c r="BL243" s="18" t="s">
        <v>146</v>
      </c>
      <c r="BM243" s="232" t="s">
        <v>630</v>
      </c>
    </row>
    <row r="244" s="2" customFormat="1">
      <c r="A244" s="39"/>
      <c r="B244" s="40"/>
      <c r="C244" s="41"/>
      <c r="D244" s="234" t="s">
        <v>148</v>
      </c>
      <c r="E244" s="41"/>
      <c r="F244" s="235" t="s">
        <v>631</v>
      </c>
      <c r="G244" s="41"/>
      <c r="H244" s="41"/>
      <c r="I244" s="236"/>
      <c r="J244" s="41"/>
      <c r="K244" s="41"/>
      <c r="L244" s="45"/>
      <c r="M244" s="237"/>
      <c r="N244" s="238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148</v>
      </c>
      <c r="AU244" s="18" t="s">
        <v>87</v>
      </c>
    </row>
    <row r="245" s="13" customFormat="1">
      <c r="A245" s="13"/>
      <c r="B245" s="239"/>
      <c r="C245" s="240"/>
      <c r="D245" s="241" t="s">
        <v>150</v>
      </c>
      <c r="E245" s="242" t="s">
        <v>1</v>
      </c>
      <c r="F245" s="243" t="s">
        <v>632</v>
      </c>
      <c r="G245" s="240"/>
      <c r="H245" s="244">
        <v>2057.3000000000002</v>
      </c>
      <c r="I245" s="245"/>
      <c r="J245" s="240"/>
      <c r="K245" s="240"/>
      <c r="L245" s="246"/>
      <c r="M245" s="247"/>
      <c r="N245" s="248"/>
      <c r="O245" s="248"/>
      <c r="P245" s="248"/>
      <c r="Q245" s="248"/>
      <c r="R245" s="248"/>
      <c r="S245" s="248"/>
      <c r="T245" s="24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0" t="s">
        <v>150</v>
      </c>
      <c r="AU245" s="250" t="s">
        <v>87</v>
      </c>
      <c r="AV245" s="13" t="s">
        <v>87</v>
      </c>
      <c r="AW245" s="13" t="s">
        <v>32</v>
      </c>
      <c r="AX245" s="13" t="s">
        <v>85</v>
      </c>
      <c r="AY245" s="250" t="s">
        <v>140</v>
      </c>
    </row>
    <row r="246" s="14" customFormat="1">
      <c r="A246" s="14"/>
      <c r="B246" s="251"/>
      <c r="C246" s="252"/>
      <c r="D246" s="241" t="s">
        <v>150</v>
      </c>
      <c r="E246" s="253" t="s">
        <v>1</v>
      </c>
      <c r="F246" s="254" t="s">
        <v>541</v>
      </c>
      <c r="G246" s="252"/>
      <c r="H246" s="253" t="s">
        <v>1</v>
      </c>
      <c r="I246" s="255"/>
      <c r="J246" s="252"/>
      <c r="K246" s="252"/>
      <c r="L246" s="256"/>
      <c r="M246" s="257"/>
      <c r="N246" s="258"/>
      <c r="O246" s="258"/>
      <c r="P246" s="258"/>
      <c r="Q246" s="258"/>
      <c r="R246" s="258"/>
      <c r="S246" s="258"/>
      <c r="T246" s="25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0" t="s">
        <v>150</v>
      </c>
      <c r="AU246" s="260" t="s">
        <v>87</v>
      </c>
      <c r="AV246" s="14" t="s">
        <v>85</v>
      </c>
      <c r="AW246" s="14" t="s">
        <v>32</v>
      </c>
      <c r="AX246" s="14" t="s">
        <v>77</v>
      </c>
      <c r="AY246" s="260" t="s">
        <v>140</v>
      </c>
    </row>
    <row r="247" s="2" customFormat="1" ht="16.5" customHeight="1">
      <c r="A247" s="39"/>
      <c r="B247" s="40"/>
      <c r="C247" s="220" t="s">
        <v>346</v>
      </c>
      <c r="D247" s="220" t="s">
        <v>142</v>
      </c>
      <c r="E247" s="221" t="s">
        <v>297</v>
      </c>
      <c r="F247" s="222" t="s">
        <v>298</v>
      </c>
      <c r="G247" s="223" t="s">
        <v>145</v>
      </c>
      <c r="H247" s="224">
        <v>232</v>
      </c>
      <c r="I247" s="225"/>
      <c r="J247" s="226">
        <f>ROUND(I247*H247,2)</f>
        <v>0</v>
      </c>
      <c r="K247" s="227"/>
      <c r="L247" s="45"/>
      <c r="M247" s="228" t="s">
        <v>1</v>
      </c>
      <c r="N247" s="229" t="s">
        <v>42</v>
      </c>
      <c r="O247" s="92"/>
      <c r="P247" s="230">
        <f>O247*H247</f>
        <v>0</v>
      </c>
      <c r="Q247" s="230">
        <v>0</v>
      </c>
      <c r="R247" s="230">
        <f>Q247*H247</f>
        <v>0</v>
      </c>
      <c r="S247" s="230">
        <v>0</v>
      </c>
      <c r="T247" s="231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2" t="s">
        <v>146</v>
      </c>
      <c r="AT247" s="232" t="s">
        <v>142</v>
      </c>
      <c r="AU247" s="232" t="s">
        <v>87</v>
      </c>
      <c r="AY247" s="18" t="s">
        <v>140</v>
      </c>
      <c r="BE247" s="233">
        <f>IF(N247="základní",J247,0)</f>
        <v>0</v>
      </c>
      <c r="BF247" s="233">
        <f>IF(N247="snížená",J247,0)</f>
        <v>0</v>
      </c>
      <c r="BG247" s="233">
        <f>IF(N247="zákl. přenesená",J247,0)</f>
        <v>0</v>
      </c>
      <c r="BH247" s="233">
        <f>IF(N247="sníž. přenesená",J247,0)</f>
        <v>0</v>
      </c>
      <c r="BI247" s="233">
        <f>IF(N247="nulová",J247,0)</f>
        <v>0</v>
      </c>
      <c r="BJ247" s="18" t="s">
        <v>85</v>
      </c>
      <c r="BK247" s="233">
        <f>ROUND(I247*H247,2)</f>
        <v>0</v>
      </c>
      <c r="BL247" s="18" t="s">
        <v>146</v>
      </c>
      <c r="BM247" s="232" t="s">
        <v>633</v>
      </c>
    </row>
    <row r="248" s="2" customFormat="1">
      <c r="A248" s="39"/>
      <c r="B248" s="40"/>
      <c r="C248" s="41"/>
      <c r="D248" s="234" t="s">
        <v>148</v>
      </c>
      <c r="E248" s="41"/>
      <c r="F248" s="235" t="s">
        <v>300</v>
      </c>
      <c r="G248" s="41"/>
      <c r="H248" s="41"/>
      <c r="I248" s="236"/>
      <c r="J248" s="41"/>
      <c r="K248" s="41"/>
      <c r="L248" s="45"/>
      <c r="M248" s="237"/>
      <c r="N248" s="238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148</v>
      </c>
      <c r="AU248" s="18" t="s">
        <v>87</v>
      </c>
    </row>
    <row r="249" s="14" customFormat="1">
      <c r="A249" s="14"/>
      <c r="B249" s="251"/>
      <c r="C249" s="252"/>
      <c r="D249" s="241" t="s">
        <v>150</v>
      </c>
      <c r="E249" s="253" t="s">
        <v>1</v>
      </c>
      <c r="F249" s="254" t="s">
        <v>301</v>
      </c>
      <c r="G249" s="252"/>
      <c r="H249" s="253" t="s">
        <v>1</v>
      </c>
      <c r="I249" s="255"/>
      <c r="J249" s="252"/>
      <c r="K249" s="252"/>
      <c r="L249" s="256"/>
      <c r="M249" s="257"/>
      <c r="N249" s="258"/>
      <c r="O249" s="258"/>
      <c r="P249" s="258"/>
      <c r="Q249" s="258"/>
      <c r="R249" s="258"/>
      <c r="S249" s="258"/>
      <c r="T249" s="259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0" t="s">
        <v>150</v>
      </c>
      <c r="AU249" s="260" t="s">
        <v>87</v>
      </c>
      <c r="AV249" s="14" t="s">
        <v>85</v>
      </c>
      <c r="AW249" s="14" t="s">
        <v>32</v>
      </c>
      <c r="AX249" s="14" t="s">
        <v>77</v>
      </c>
      <c r="AY249" s="260" t="s">
        <v>140</v>
      </c>
    </row>
    <row r="250" s="13" customFormat="1">
      <c r="A250" s="13"/>
      <c r="B250" s="239"/>
      <c r="C250" s="240"/>
      <c r="D250" s="241" t="s">
        <v>150</v>
      </c>
      <c r="E250" s="242" t="s">
        <v>1</v>
      </c>
      <c r="F250" s="243" t="s">
        <v>634</v>
      </c>
      <c r="G250" s="240"/>
      <c r="H250" s="244">
        <v>232</v>
      </c>
      <c r="I250" s="245"/>
      <c r="J250" s="240"/>
      <c r="K250" s="240"/>
      <c r="L250" s="246"/>
      <c r="M250" s="247"/>
      <c r="N250" s="248"/>
      <c r="O250" s="248"/>
      <c r="P250" s="248"/>
      <c r="Q250" s="248"/>
      <c r="R250" s="248"/>
      <c r="S250" s="248"/>
      <c r="T250" s="24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0" t="s">
        <v>150</v>
      </c>
      <c r="AU250" s="250" t="s">
        <v>87</v>
      </c>
      <c r="AV250" s="13" t="s">
        <v>87</v>
      </c>
      <c r="AW250" s="13" t="s">
        <v>32</v>
      </c>
      <c r="AX250" s="13" t="s">
        <v>85</v>
      </c>
      <c r="AY250" s="250" t="s">
        <v>140</v>
      </c>
    </row>
    <row r="251" s="14" customFormat="1">
      <c r="A251" s="14"/>
      <c r="B251" s="251"/>
      <c r="C251" s="252"/>
      <c r="D251" s="241" t="s">
        <v>150</v>
      </c>
      <c r="E251" s="253" t="s">
        <v>1</v>
      </c>
      <c r="F251" s="254" t="s">
        <v>541</v>
      </c>
      <c r="G251" s="252"/>
      <c r="H251" s="253" t="s">
        <v>1</v>
      </c>
      <c r="I251" s="255"/>
      <c r="J251" s="252"/>
      <c r="K251" s="252"/>
      <c r="L251" s="256"/>
      <c r="M251" s="257"/>
      <c r="N251" s="258"/>
      <c r="O251" s="258"/>
      <c r="P251" s="258"/>
      <c r="Q251" s="258"/>
      <c r="R251" s="258"/>
      <c r="S251" s="258"/>
      <c r="T251" s="25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0" t="s">
        <v>150</v>
      </c>
      <c r="AU251" s="260" t="s">
        <v>87</v>
      </c>
      <c r="AV251" s="14" t="s">
        <v>85</v>
      </c>
      <c r="AW251" s="14" t="s">
        <v>32</v>
      </c>
      <c r="AX251" s="14" t="s">
        <v>77</v>
      </c>
      <c r="AY251" s="260" t="s">
        <v>140</v>
      </c>
    </row>
    <row r="252" s="2" customFormat="1" ht="24.15" customHeight="1">
      <c r="A252" s="39"/>
      <c r="B252" s="40"/>
      <c r="C252" s="220" t="s">
        <v>355</v>
      </c>
      <c r="D252" s="220" t="s">
        <v>142</v>
      </c>
      <c r="E252" s="221" t="s">
        <v>304</v>
      </c>
      <c r="F252" s="222" t="s">
        <v>305</v>
      </c>
      <c r="G252" s="223" t="s">
        <v>145</v>
      </c>
      <c r="H252" s="224">
        <v>171.69999999999999</v>
      </c>
      <c r="I252" s="225"/>
      <c r="J252" s="226">
        <f>ROUND(I252*H252,2)</f>
        <v>0</v>
      </c>
      <c r="K252" s="227"/>
      <c r="L252" s="45"/>
      <c r="M252" s="228" t="s">
        <v>1</v>
      </c>
      <c r="N252" s="229" t="s">
        <v>42</v>
      </c>
      <c r="O252" s="92"/>
      <c r="P252" s="230">
        <f>O252*H252</f>
        <v>0</v>
      </c>
      <c r="Q252" s="230">
        <v>0</v>
      </c>
      <c r="R252" s="230">
        <f>Q252*H252</f>
        <v>0</v>
      </c>
      <c r="S252" s="230">
        <v>0</v>
      </c>
      <c r="T252" s="231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2" t="s">
        <v>146</v>
      </c>
      <c r="AT252" s="232" t="s">
        <v>142</v>
      </c>
      <c r="AU252" s="232" t="s">
        <v>87</v>
      </c>
      <c r="AY252" s="18" t="s">
        <v>140</v>
      </c>
      <c r="BE252" s="233">
        <f>IF(N252="základní",J252,0)</f>
        <v>0</v>
      </c>
      <c r="BF252" s="233">
        <f>IF(N252="snížená",J252,0)</f>
        <v>0</v>
      </c>
      <c r="BG252" s="233">
        <f>IF(N252="zákl. přenesená",J252,0)</f>
        <v>0</v>
      </c>
      <c r="BH252" s="233">
        <f>IF(N252="sníž. přenesená",J252,0)</f>
        <v>0</v>
      </c>
      <c r="BI252" s="233">
        <f>IF(N252="nulová",J252,0)</f>
        <v>0</v>
      </c>
      <c r="BJ252" s="18" t="s">
        <v>85</v>
      </c>
      <c r="BK252" s="233">
        <f>ROUND(I252*H252,2)</f>
        <v>0</v>
      </c>
      <c r="BL252" s="18" t="s">
        <v>146</v>
      </c>
      <c r="BM252" s="232" t="s">
        <v>635</v>
      </c>
    </row>
    <row r="253" s="2" customFormat="1">
      <c r="A253" s="39"/>
      <c r="B253" s="40"/>
      <c r="C253" s="41"/>
      <c r="D253" s="234" t="s">
        <v>148</v>
      </c>
      <c r="E253" s="41"/>
      <c r="F253" s="235" t="s">
        <v>307</v>
      </c>
      <c r="G253" s="41"/>
      <c r="H253" s="41"/>
      <c r="I253" s="236"/>
      <c r="J253" s="41"/>
      <c r="K253" s="41"/>
      <c r="L253" s="45"/>
      <c r="M253" s="237"/>
      <c r="N253" s="238"/>
      <c r="O253" s="92"/>
      <c r="P253" s="92"/>
      <c r="Q253" s="92"/>
      <c r="R253" s="92"/>
      <c r="S253" s="92"/>
      <c r="T253" s="93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148</v>
      </c>
      <c r="AU253" s="18" t="s">
        <v>87</v>
      </c>
    </row>
    <row r="254" s="13" customFormat="1">
      <c r="A254" s="13"/>
      <c r="B254" s="239"/>
      <c r="C254" s="240"/>
      <c r="D254" s="241" t="s">
        <v>150</v>
      </c>
      <c r="E254" s="242" t="s">
        <v>1</v>
      </c>
      <c r="F254" s="243" t="s">
        <v>636</v>
      </c>
      <c r="G254" s="240"/>
      <c r="H254" s="244">
        <v>171.69999999999999</v>
      </c>
      <c r="I254" s="245"/>
      <c r="J254" s="240"/>
      <c r="K254" s="240"/>
      <c r="L254" s="246"/>
      <c r="M254" s="247"/>
      <c r="N254" s="248"/>
      <c r="O254" s="248"/>
      <c r="P254" s="248"/>
      <c r="Q254" s="248"/>
      <c r="R254" s="248"/>
      <c r="S254" s="248"/>
      <c r="T254" s="24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0" t="s">
        <v>150</v>
      </c>
      <c r="AU254" s="250" t="s">
        <v>87</v>
      </c>
      <c r="AV254" s="13" t="s">
        <v>87</v>
      </c>
      <c r="AW254" s="13" t="s">
        <v>32</v>
      </c>
      <c r="AX254" s="13" t="s">
        <v>85</v>
      </c>
      <c r="AY254" s="250" t="s">
        <v>140</v>
      </c>
    </row>
    <row r="255" s="14" customFormat="1">
      <c r="A255" s="14"/>
      <c r="B255" s="251"/>
      <c r="C255" s="252"/>
      <c r="D255" s="241" t="s">
        <v>150</v>
      </c>
      <c r="E255" s="253" t="s">
        <v>1</v>
      </c>
      <c r="F255" s="254" t="s">
        <v>541</v>
      </c>
      <c r="G255" s="252"/>
      <c r="H255" s="253" t="s">
        <v>1</v>
      </c>
      <c r="I255" s="255"/>
      <c r="J255" s="252"/>
      <c r="K255" s="252"/>
      <c r="L255" s="256"/>
      <c r="M255" s="257"/>
      <c r="N255" s="258"/>
      <c r="O255" s="258"/>
      <c r="P255" s="258"/>
      <c r="Q255" s="258"/>
      <c r="R255" s="258"/>
      <c r="S255" s="258"/>
      <c r="T255" s="25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0" t="s">
        <v>150</v>
      </c>
      <c r="AU255" s="260" t="s">
        <v>87</v>
      </c>
      <c r="AV255" s="14" t="s">
        <v>85</v>
      </c>
      <c r="AW255" s="14" t="s">
        <v>32</v>
      </c>
      <c r="AX255" s="14" t="s">
        <v>77</v>
      </c>
      <c r="AY255" s="260" t="s">
        <v>140</v>
      </c>
    </row>
    <row r="256" s="2" customFormat="1" ht="16.5" customHeight="1">
      <c r="A256" s="39"/>
      <c r="B256" s="40"/>
      <c r="C256" s="220" t="s">
        <v>359</v>
      </c>
      <c r="D256" s="220" t="s">
        <v>142</v>
      </c>
      <c r="E256" s="221" t="s">
        <v>310</v>
      </c>
      <c r="F256" s="222" t="s">
        <v>311</v>
      </c>
      <c r="G256" s="223" t="s">
        <v>145</v>
      </c>
      <c r="H256" s="224">
        <v>608</v>
      </c>
      <c r="I256" s="225"/>
      <c r="J256" s="226">
        <f>ROUND(I256*H256,2)</f>
        <v>0</v>
      </c>
      <c r="K256" s="227"/>
      <c r="L256" s="45"/>
      <c r="M256" s="228" t="s">
        <v>1</v>
      </c>
      <c r="N256" s="229" t="s">
        <v>42</v>
      </c>
      <c r="O256" s="92"/>
      <c r="P256" s="230">
        <f>O256*H256</f>
        <v>0</v>
      </c>
      <c r="Q256" s="230">
        <v>0.34499999999999997</v>
      </c>
      <c r="R256" s="230">
        <f>Q256*H256</f>
        <v>209.75999999999999</v>
      </c>
      <c r="S256" s="230">
        <v>0</v>
      </c>
      <c r="T256" s="231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2" t="s">
        <v>146</v>
      </c>
      <c r="AT256" s="232" t="s">
        <v>142</v>
      </c>
      <c r="AU256" s="232" t="s">
        <v>87</v>
      </c>
      <c r="AY256" s="18" t="s">
        <v>140</v>
      </c>
      <c r="BE256" s="233">
        <f>IF(N256="základní",J256,0)</f>
        <v>0</v>
      </c>
      <c r="BF256" s="233">
        <f>IF(N256="snížená",J256,0)</f>
        <v>0</v>
      </c>
      <c r="BG256" s="233">
        <f>IF(N256="zákl. přenesená",J256,0)</f>
        <v>0</v>
      </c>
      <c r="BH256" s="233">
        <f>IF(N256="sníž. přenesená",J256,0)</f>
        <v>0</v>
      </c>
      <c r="BI256" s="233">
        <f>IF(N256="nulová",J256,0)</f>
        <v>0</v>
      </c>
      <c r="BJ256" s="18" t="s">
        <v>85</v>
      </c>
      <c r="BK256" s="233">
        <f>ROUND(I256*H256,2)</f>
        <v>0</v>
      </c>
      <c r="BL256" s="18" t="s">
        <v>146</v>
      </c>
      <c r="BM256" s="232" t="s">
        <v>637</v>
      </c>
    </row>
    <row r="257" s="2" customFormat="1">
      <c r="A257" s="39"/>
      <c r="B257" s="40"/>
      <c r="C257" s="41"/>
      <c r="D257" s="234" t="s">
        <v>148</v>
      </c>
      <c r="E257" s="41"/>
      <c r="F257" s="235" t="s">
        <v>313</v>
      </c>
      <c r="G257" s="41"/>
      <c r="H257" s="41"/>
      <c r="I257" s="236"/>
      <c r="J257" s="41"/>
      <c r="K257" s="41"/>
      <c r="L257" s="45"/>
      <c r="M257" s="237"/>
      <c r="N257" s="238"/>
      <c r="O257" s="92"/>
      <c r="P257" s="92"/>
      <c r="Q257" s="92"/>
      <c r="R257" s="92"/>
      <c r="S257" s="92"/>
      <c r="T257" s="93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148</v>
      </c>
      <c r="AU257" s="18" t="s">
        <v>87</v>
      </c>
    </row>
    <row r="258" s="13" customFormat="1">
      <c r="A258" s="13"/>
      <c r="B258" s="239"/>
      <c r="C258" s="240"/>
      <c r="D258" s="241" t="s">
        <v>150</v>
      </c>
      <c r="E258" s="242" t="s">
        <v>1</v>
      </c>
      <c r="F258" s="243" t="s">
        <v>638</v>
      </c>
      <c r="G258" s="240"/>
      <c r="H258" s="244">
        <v>608</v>
      </c>
      <c r="I258" s="245"/>
      <c r="J258" s="240"/>
      <c r="K258" s="240"/>
      <c r="L258" s="246"/>
      <c r="M258" s="247"/>
      <c r="N258" s="248"/>
      <c r="O258" s="248"/>
      <c r="P258" s="248"/>
      <c r="Q258" s="248"/>
      <c r="R258" s="248"/>
      <c r="S258" s="248"/>
      <c r="T258" s="24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0" t="s">
        <v>150</v>
      </c>
      <c r="AU258" s="250" t="s">
        <v>87</v>
      </c>
      <c r="AV258" s="13" t="s">
        <v>87</v>
      </c>
      <c r="AW258" s="13" t="s">
        <v>32</v>
      </c>
      <c r="AX258" s="13" t="s">
        <v>85</v>
      </c>
      <c r="AY258" s="250" t="s">
        <v>140</v>
      </c>
    </row>
    <row r="259" s="2" customFormat="1" ht="24.15" customHeight="1">
      <c r="A259" s="39"/>
      <c r="B259" s="40"/>
      <c r="C259" s="220" t="s">
        <v>363</v>
      </c>
      <c r="D259" s="220" t="s">
        <v>142</v>
      </c>
      <c r="E259" s="221" t="s">
        <v>316</v>
      </c>
      <c r="F259" s="222" t="s">
        <v>317</v>
      </c>
      <c r="G259" s="223" t="s">
        <v>145</v>
      </c>
      <c r="H259" s="224">
        <v>2229</v>
      </c>
      <c r="I259" s="225"/>
      <c r="J259" s="226">
        <f>ROUND(I259*H259,2)</f>
        <v>0</v>
      </c>
      <c r="K259" s="227"/>
      <c r="L259" s="45"/>
      <c r="M259" s="228" t="s">
        <v>1</v>
      </c>
      <c r="N259" s="229" t="s">
        <v>42</v>
      </c>
      <c r="O259" s="92"/>
      <c r="P259" s="230">
        <f>O259*H259</f>
        <v>0</v>
      </c>
      <c r="Q259" s="230">
        <v>0</v>
      </c>
      <c r="R259" s="230">
        <f>Q259*H259</f>
        <v>0</v>
      </c>
      <c r="S259" s="230">
        <v>0</v>
      </c>
      <c r="T259" s="231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2" t="s">
        <v>146</v>
      </c>
      <c r="AT259" s="232" t="s">
        <v>142</v>
      </c>
      <c r="AU259" s="232" t="s">
        <v>87</v>
      </c>
      <c r="AY259" s="18" t="s">
        <v>140</v>
      </c>
      <c r="BE259" s="233">
        <f>IF(N259="základní",J259,0)</f>
        <v>0</v>
      </c>
      <c r="BF259" s="233">
        <f>IF(N259="snížená",J259,0)</f>
        <v>0</v>
      </c>
      <c r="BG259" s="233">
        <f>IF(N259="zákl. přenesená",J259,0)</f>
        <v>0</v>
      </c>
      <c r="BH259" s="233">
        <f>IF(N259="sníž. přenesená",J259,0)</f>
        <v>0</v>
      </c>
      <c r="BI259" s="233">
        <f>IF(N259="nulová",J259,0)</f>
        <v>0</v>
      </c>
      <c r="BJ259" s="18" t="s">
        <v>85</v>
      </c>
      <c r="BK259" s="233">
        <f>ROUND(I259*H259,2)</f>
        <v>0</v>
      </c>
      <c r="BL259" s="18" t="s">
        <v>146</v>
      </c>
      <c r="BM259" s="232" t="s">
        <v>639</v>
      </c>
    </row>
    <row r="260" s="2" customFormat="1">
      <c r="A260" s="39"/>
      <c r="B260" s="40"/>
      <c r="C260" s="41"/>
      <c r="D260" s="234" t="s">
        <v>148</v>
      </c>
      <c r="E260" s="41"/>
      <c r="F260" s="235" t="s">
        <v>319</v>
      </c>
      <c r="G260" s="41"/>
      <c r="H260" s="41"/>
      <c r="I260" s="236"/>
      <c r="J260" s="41"/>
      <c r="K260" s="41"/>
      <c r="L260" s="45"/>
      <c r="M260" s="237"/>
      <c r="N260" s="238"/>
      <c r="O260" s="92"/>
      <c r="P260" s="92"/>
      <c r="Q260" s="92"/>
      <c r="R260" s="92"/>
      <c r="S260" s="92"/>
      <c r="T260" s="93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148</v>
      </c>
      <c r="AU260" s="18" t="s">
        <v>87</v>
      </c>
    </row>
    <row r="261" s="13" customFormat="1">
      <c r="A261" s="13"/>
      <c r="B261" s="239"/>
      <c r="C261" s="240"/>
      <c r="D261" s="241" t="s">
        <v>150</v>
      </c>
      <c r="E261" s="242" t="s">
        <v>1</v>
      </c>
      <c r="F261" s="243" t="s">
        <v>640</v>
      </c>
      <c r="G261" s="240"/>
      <c r="H261" s="244">
        <v>2229</v>
      </c>
      <c r="I261" s="245"/>
      <c r="J261" s="240"/>
      <c r="K261" s="240"/>
      <c r="L261" s="246"/>
      <c r="M261" s="247"/>
      <c r="N261" s="248"/>
      <c r="O261" s="248"/>
      <c r="P261" s="248"/>
      <c r="Q261" s="248"/>
      <c r="R261" s="248"/>
      <c r="S261" s="248"/>
      <c r="T261" s="24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0" t="s">
        <v>150</v>
      </c>
      <c r="AU261" s="250" t="s">
        <v>87</v>
      </c>
      <c r="AV261" s="13" t="s">
        <v>87</v>
      </c>
      <c r="AW261" s="13" t="s">
        <v>32</v>
      </c>
      <c r="AX261" s="13" t="s">
        <v>85</v>
      </c>
      <c r="AY261" s="250" t="s">
        <v>140</v>
      </c>
    </row>
    <row r="262" s="14" customFormat="1">
      <c r="A262" s="14"/>
      <c r="B262" s="251"/>
      <c r="C262" s="252"/>
      <c r="D262" s="241" t="s">
        <v>150</v>
      </c>
      <c r="E262" s="253" t="s">
        <v>1</v>
      </c>
      <c r="F262" s="254" t="s">
        <v>541</v>
      </c>
      <c r="G262" s="252"/>
      <c r="H262" s="253" t="s">
        <v>1</v>
      </c>
      <c r="I262" s="255"/>
      <c r="J262" s="252"/>
      <c r="K262" s="252"/>
      <c r="L262" s="256"/>
      <c r="M262" s="257"/>
      <c r="N262" s="258"/>
      <c r="O262" s="258"/>
      <c r="P262" s="258"/>
      <c r="Q262" s="258"/>
      <c r="R262" s="258"/>
      <c r="S262" s="258"/>
      <c r="T262" s="25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0" t="s">
        <v>150</v>
      </c>
      <c r="AU262" s="260" t="s">
        <v>87</v>
      </c>
      <c r="AV262" s="14" t="s">
        <v>85</v>
      </c>
      <c r="AW262" s="14" t="s">
        <v>32</v>
      </c>
      <c r="AX262" s="14" t="s">
        <v>77</v>
      </c>
      <c r="AY262" s="260" t="s">
        <v>140</v>
      </c>
    </row>
    <row r="263" s="2" customFormat="1" ht="21.75" customHeight="1">
      <c r="A263" s="39"/>
      <c r="B263" s="40"/>
      <c r="C263" s="220" t="s">
        <v>369</v>
      </c>
      <c r="D263" s="220" t="s">
        <v>142</v>
      </c>
      <c r="E263" s="221" t="s">
        <v>322</v>
      </c>
      <c r="F263" s="222" t="s">
        <v>323</v>
      </c>
      <c r="G263" s="223" t="s">
        <v>145</v>
      </c>
      <c r="H263" s="224">
        <v>168.30000000000001</v>
      </c>
      <c r="I263" s="225"/>
      <c r="J263" s="226">
        <f>ROUND(I263*H263,2)</f>
        <v>0</v>
      </c>
      <c r="K263" s="227"/>
      <c r="L263" s="45"/>
      <c r="M263" s="228" t="s">
        <v>1</v>
      </c>
      <c r="N263" s="229" t="s">
        <v>42</v>
      </c>
      <c r="O263" s="92"/>
      <c r="P263" s="230">
        <f>O263*H263</f>
        <v>0</v>
      </c>
      <c r="Q263" s="230">
        <v>0</v>
      </c>
      <c r="R263" s="230">
        <f>Q263*H263</f>
        <v>0</v>
      </c>
      <c r="S263" s="230">
        <v>0</v>
      </c>
      <c r="T263" s="231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2" t="s">
        <v>146</v>
      </c>
      <c r="AT263" s="232" t="s">
        <v>142</v>
      </c>
      <c r="AU263" s="232" t="s">
        <v>87</v>
      </c>
      <c r="AY263" s="18" t="s">
        <v>140</v>
      </c>
      <c r="BE263" s="233">
        <f>IF(N263="základní",J263,0)</f>
        <v>0</v>
      </c>
      <c r="BF263" s="233">
        <f>IF(N263="snížená",J263,0)</f>
        <v>0</v>
      </c>
      <c r="BG263" s="233">
        <f>IF(N263="zákl. přenesená",J263,0)</f>
        <v>0</v>
      </c>
      <c r="BH263" s="233">
        <f>IF(N263="sníž. přenesená",J263,0)</f>
        <v>0</v>
      </c>
      <c r="BI263" s="233">
        <f>IF(N263="nulová",J263,0)</f>
        <v>0</v>
      </c>
      <c r="BJ263" s="18" t="s">
        <v>85</v>
      </c>
      <c r="BK263" s="233">
        <f>ROUND(I263*H263,2)</f>
        <v>0</v>
      </c>
      <c r="BL263" s="18" t="s">
        <v>146</v>
      </c>
      <c r="BM263" s="232" t="s">
        <v>641</v>
      </c>
    </row>
    <row r="264" s="2" customFormat="1">
      <c r="A264" s="39"/>
      <c r="B264" s="40"/>
      <c r="C264" s="41"/>
      <c r="D264" s="234" t="s">
        <v>148</v>
      </c>
      <c r="E264" s="41"/>
      <c r="F264" s="235" t="s">
        <v>325</v>
      </c>
      <c r="G264" s="41"/>
      <c r="H264" s="41"/>
      <c r="I264" s="236"/>
      <c r="J264" s="41"/>
      <c r="K264" s="41"/>
      <c r="L264" s="45"/>
      <c r="M264" s="237"/>
      <c r="N264" s="238"/>
      <c r="O264" s="92"/>
      <c r="P264" s="92"/>
      <c r="Q264" s="92"/>
      <c r="R264" s="92"/>
      <c r="S264" s="92"/>
      <c r="T264" s="93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148</v>
      </c>
      <c r="AU264" s="18" t="s">
        <v>87</v>
      </c>
    </row>
    <row r="265" s="13" customFormat="1">
      <c r="A265" s="13"/>
      <c r="B265" s="239"/>
      <c r="C265" s="240"/>
      <c r="D265" s="241" t="s">
        <v>150</v>
      </c>
      <c r="E265" s="242" t="s">
        <v>1</v>
      </c>
      <c r="F265" s="243" t="s">
        <v>642</v>
      </c>
      <c r="G265" s="240"/>
      <c r="H265" s="244">
        <v>168.30000000000001</v>
      </c>
      <c r="I265" s="245"/>
      <c r="J265" s="240"/>
      <c r="K265" s="240"/>
      <c r="L265" s="246"/>
      <c r="M265" s="247"/>
      <c r="N265" s="248"/>
      <c r="O265" s="248"/>
      <c r="P265" s="248"/>
      <c r="Q265" s="248"/>
      <c r="R265" s="248"/>
      <c r="S265" s="248"/>
      <c r="T265" s="24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0" t="s">
        <v>150</v>
      </c>
      <c r="AU265" s="250" t="s">
        <v>87</v>
      </c>
      <c r="AV265" s="13" t="s">
        <v>87</v>
      </c>
      <c r="AW265" s="13" t="s">
        <v>32</v>
      </c>
      <c r="AX265" s="13" t="s">
        <v>85</v>
      </c>
      <c r="AY265" s="250" t="s">
        <v>140</v>
      </c>
    </row>
    <row r="266" s="2" customFormat="1" ht="21.75" customHeight="1">
      <c r="A266" s="39"/>
      <c r="B266" s="40"/>
      <c r="C266" s="220" t="s">
        <v>373</v>
      </c>
      <c r="D266" s="220" t="s">
        <v>142</v>
      </c>
      <c r="E266" s="221" t="s">
        <v>643</v>
      </c>
      <c r="F266" s="222" t="s">
        <v>644</v>
      </c>
      <c r="G266" s="223" t="s">
        <v>145</v>
      </c>
      <c r="H266" s="224">
        <v>2017</v>
      </c>
      <c r="I266" s="225"/>
      <c r="J266" s="226">
        <f>ROUND(I266*H266,2)</f>
        <v>0</v>
      </c>
      <c r="K266" s="227"/>
      <c r="L266" s="45"/>
      <c r="M266" s="228" t="s">
        <v>1</v>
      </c>
      <c r="N266" s="229" t="s">
        <v>42</v>
      </c>
      <c r="O266" s="92"/>
      <c r="P266" s="230">
        <f>O266*H266</f>
        <v>0</v>
      </c>
      <c r="Q266" s="230">
        <v>0</v>
      </c>
      <c r="R266" s="230">
        <f>Q266*H266</f>
        <v>0</v>
      </c>
      <c r="S266" s="230">
        <v>0</v>
      </c>
      <c r="T266" s="231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2" t="s">
        <v>146</v>
      </c>
      <c r="AT266" s="232" t="s">
        <v>142</v>
      </c>
      <c r="AU266" s="232" t="s">
        <v>87</v>
      </c>
      <c r="AY266" s="18" t="s">
        <v>140</v>
      </c>
      <c r="BE266" s="233">
        <f>IF(N266="základní",J266,0)</f>
        <v>0</v>
      </c>
      <c r="BF266" s="233">
        <f>IF(N266="snížená",J266,0)</f>
        <v>0</v>
      </c>
      <c r="BG266" s="233">
        <f>IF(N266="zákl. přenesená",J266,0)</f>
        <v>0</v>
      </c>
      <c r="BH266" s="233">
        <f>IF(N266="sníž. přenesená",J266,0)</f>
        <v>0</v>
      </c>
      <c r="BI266" s="233">
        <f>IF(N266="nulová",J266,0)</f>
        <v>0</v>
      </c>
      <c r="BJ266" s="18" t="s">
        <v>85</v>
      </c>
      <c r="BK266" s="233">
        <f>ROUND(I266*H266,2)</f>
        <v>0</v>
      </c>
      <c r="BL266" s="18" t="s">
        <v>146</v>
      </c>
      <c r="BM266" s="232" t="s">
        <v>645</v>
      </c>
    </row>
    <row r="267" s="2" customFormat="1">
      <c r="A267" s="39"/>
      <c r="B267" s="40"/>
      <c r="C267" s="41"/>
      <c r="D267" s="234" t="s">
        <v>148</v>
      </c>
      <c r="E267" s="41"/>
      <c r="F267" s="235" t="s">
        <v>646</v>
      </c>
      <c r="G267" s="41"/>
      <c r="H267" s="41"/>
      <c r="I267" s="236"/>
      <c r="J267" s="41"/>
      <c r="K267" s="41"/>
      <c r="L267" s="45"/>
      <c r="M267" s="237"/>
      <c r="N267" s="238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148</v>
      </c>
      <c r="AU267" s="18" t="s">
        <v>87</v>
      </c>
    </row>
    <row r="268" s="2" customFormat="1" ht="16.5" customHeight="1">
      <c r="A268" s="39"/>
      <c r="B268" s="40"/>
      <c r="C268" s="220" t="s">
        <v>379</v>
      </c>
      <c r="D268" s="220" t="s">
        <v>142</v>
      </c>
      <c r="E268" s="221" t="s">
        <v>647</v>
      </c>
      <c r="F268" s="222" t="s">
        <v>648</v>
      </c>
      <c r="G268" s="223" t="s">
        <v>145</v>
      </c>
      <c r="H268" s="224">
        <v>2017</v>
      </c>
      <c r="I268" s="225"/>
      <c r="J268" s="226">
        <f>ROUND(I268*H268,2)</f>
        <v>0</v>
      </c>
      <c r="K268" s="227"/>
      <c r="L268" s="45"/>
      <c r="M268" s="228" t="s">
        <v>1</v>
      </c>
      <c r="N268" s="229" t="s">
        <v>42</v>
      </c>
      <c r="O268" s="92"/>
      <c r="P268" s="230">
        <f>O268*H268</f>
        <v>0</v>
      </c>
      <c r="Q268" s="230">
        <v>0</v>
      </c>
      <c r="R268" s="230">
        <f>Q268*H268</f>
        <v>0</v>
      </c>
      <c r="S268" s="230">
        <v>0</v>
      </c>
      <c r="T268" s="231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2" t="s">
        <v>146</v>
      </c>
      <c r="AT268" s="232" t="s">
        <v>142</v>
      </c>
      <c r="AU268" s="232" t="s">
        <v>87</v>
      </c>
      <c r="AY268" s="18" t="s">
        <v>140</v>
      </c>
      <c r="BE268" s="233">
        <f>IF(N268="základní",J268,0)</f>
        <v>0</v>
      </c>
      <c r="BF268" s="233">
        <f>IF(N268="snížená",J268,0)</f>
        <v>0</v>
      </c>
      <c r="BG268" s="233">
        <f>IF(N268="zákl. přenesená",J268,0)</f>
        <v>0</v>
      </c>
      <c r="BH268" s="233">
        <f>IF(N268="sníž. přenesená",J268,0)</f>
        <v>0</v>
      </c>
      <c r="BI268" s="233">
        <f>IF(N268="nulová",J268,0)</f>
        <v>0</v>
      </c>
      <c r="BJ268" s="18" t="s">
        <v>85</v>
      </c>
      <c r="BK268" s="233">
        <f>ROUND(I268*H268,2)</f>
        <v>0</v>
      </c>
      <c r="BL268" s="18" t="s">
        <v>146</v>
      </c>
      <c r="BM268" s="232" t="s">
        <v>649</v>
      </c>
    </row>
    <row r="269" s="2" customFormat="1">
      <c r="A269" s="39"/>
      <c r="B269" s="40"/>
      <c r="C269" s="41"/>
      <c r="D269" s="234" t="s">
        <v>148</v>
      </c>
      <c r="E269" s="41"/>
      <c r="F269" s="235" t="s">
        <v>650</v>
      </c>
      <c r="G269" s="41"/>
      <c r="H269" s="41"/>
      <c r="I269" s="236"/>
      <c r="J269" s="41"/>
      <c r="K269" s="41"/>
      <c r="L269" s="45"/>
      <c r="M269" s="237"/>
      <c r="N269" s="238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148</v>
      </c>
      <c r="AU269" s="18" t="s">
        <v>87</v>
      </c>
    </row>
    <row r="270" s="13" customFormat="1">
      <c r="A270" s="13"/>
      <c r="B270" s="239"/>
      <c r="C270" s="240"/>
      <c r="D270" s="241" t="s">
        <v>150</v>
      </c>
      <c r="E270" s="242" t="s">
        <v>1</v>
      </c>
      <c r="F270" s="243" t="s">
        <v>651</v>
      </c>
      <c r="G270" s="240"/>
      <c r="H270" s="244">
        <v>2017</v>
      </c>
      <c r="I270" s="245"/>
      <c r="J270" s="240"/>
      <c r="K270" s="240"/>
      <c r="L270" s="246"/>
      <c r="M270" s="247"/>
      <c r="N270" s="248"/>
      <c r="O270" s="248"/>
      <c r="P270" s="248"/>
      <c r="Q270" s="248"/>
      <c r="R270" s="248"/>
      <c r="S270" s="248"/>
      <c r="T270" s="24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0" t="s">
        <v>150</v>
      </c>
      <c r="AU270" s="250" t="s">
        <v>87</v>
      </c>
      <c r="AV270" s="13" t="s">
        <v>87</v>
      </c>
      <c r="AW270" s="13" t="s">
        <v>32</v>
      </c>
      <c r="AX270" s="13" t="s">
        <v>85</v>
      </c>
      <c r="AY270" s="250" t="s">
        <v>140</v>
      </c>
    </row>
    <row r="271" s="14" customFormat="1">
      <c r="A271" s="14"/>
      <c r="B271" s="251"/>
      <c r="C271" s="252"/>
      <c r="D271" s="241" t="s">
        <v>150</v>
      </c>
      <c r="E271" s="253" t="s">
        <v>1</v>
      </c>
      <c r="F271" s="254" t="s">
        <v>541</v>
      </c>
      <c r="G271" s="252"/>
      <c r="H271" s="253" t="s">
        <v>1</v>
      </c>
      <c r="I271" s="255"/>
      <c r="J271" s="252"/>
      <c r="K271" s="252"/>
      <c r="L271" s="256"/>
      <c r="M271" s="257"/>
      <c r="N271" s="258"/>
      <c r="O271" s="258"/>
      <c r="P271" s="258"/>
      <c r="Q271" s="258"/>
      <c r="R271" s="258"/>
      <c r="S271" s="258"/>
      <c r="T271" s="259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0" t="s">
        <v>150</v>
      </c>
      <c r="AU271" s="260" t="s">
        <v>87</v>
      </c>
      <c r="AV271" s="14" t="s">
        <v>85</v>
      </c>
      <c r="AW271" s="14" t="s">
        <v>32</v>
      </c>
      <c r="AX271" s="14" t="s">
        <v>77</v>
      </c>
      <c r="AY271" s="260" t="s">
        <v>140</v>
      </c>
    </row>
    <row r="272" s="2" customFormat="1" ht="33" customHeight="1">
      <c r="A272" s="39"/>
      <c r="B272" s="40"/>
      <c r="C272" s="220" t="s">
        <v>384</v>
      </c>
      <c r="D272" s="220" t="s">
        <v>142</v>
      </c>
      <c r="E272" s="221" t="s">
        <v>328</v>
      </c>
      <c r="F272" s="222" t="s">
        <v>329</v>
      </c>
      <c r="G272" s="223" t="s">
        <v>145</v>
      </c>
      <c r="H272" s="224">
        <v>165</v>
      </c>
      <c r="I272" s="225"/>
      <c r="J272" s="226">
        <f>ROUND(I272*H272,2)</f>
        <v>0</v>
      </c>
      <c r="K272" s="227"/>
      <c r="L272" s="45"/>
      <c r="M272" s="228" t="s">
        <v>1</v>
      </c>
      <c r="N272" s="229" t="s">
        <v>42</v>
      </c>
      <c r="O272" s="92"/>
      <c r="P272" s="230">
        <f>O272*H272</f>
        <v>0</v>
      </c>
      <c r="Q272" s="230">
        <v>0</v>
      </c>
      <c r="R272" s="230">
        <f>Q272*H272</f>
        <v>0</v>
      </c>
      <c r="S272" s="230">
        <v>0</v>
      </c>
      <c r="T272" s="231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2" t="s">
        <v>146</v>
      </c>
      <c r="AT272" s="232" t="s">
        <v>142</v>
      </c>
      <c r="AU272" s="232" t="s">
        <v>87</v>
      </c>
      <c r="AY272" s="18" t="s">
        <v>140</v>
      </c>
      <c r="BE272" s="233">
        <f>IF(N272="základní",J272,0)</f>
        <v>0</v>
      </c>
      <c r="BF272" s="233">
        <f>IF(N272="snížená",J272,0)</f>
        <v>0</v>
      </c>
      <c r="BG272" s="233">
        <f>IF(N272="zákl. přenesená",J272,0)</f>
        <v>0</v>
      </c>
      <c r="BH272" s="233">
        <f>IF(N272="sníž. přenesená",J272,0)</f>
        <v>0</v>
      </c>
      <c r="BI272" s="233">
        <f>IF(N272="nulová",J272,0)</f>
        <v>0</v>
      </c>
      <c r="BJ272" s="18" t="s">
        <v>85</v>
      </c>
      <c r="BK272" s="233">
        <f>ROUND(I272*H272,2)</f>
        <v>0</v>
      </c>
      <c r="BL272" s="18" t="s">
        <v>146</v>
      </c>
      <c r="BM272" s="232" t="s">
        <v>652</v>
      </c>
    </row>
    <row r="273" s="2" customFormat="1">
      <c r="A273" s="39"/>
      <c r="B273" s="40"/>
      <c r="C273" s="41"/>
      <c r="D273" s="234" t="s">
        <v>148</v>
      </c>
      <c r="E273" s="41"/>
      <c r="F273" s="235" t="s">
        <v>331</v>
      </c>
      <c r="G273" s="41"/>
      <c r="H273" s="41"/>
      <c r="I273" s="236"/>
      <c r="J273" s="41"/>
      <c r="K273" s="41"/>
      <c r="L273" s="45"/>
      <c r="M273" s="237"/>
      <c r="N273" s="238"/>
      <c r="O273" s="92"/>
      <c r="P273" s="92"/>
      <c r="Q273" s="92"/>
      <c r="R273" s="92"/>
      <c r="S273" s="92"/>
      <c r="T273" s="93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148</v>
      </c>
      <c r="AU273" s="18" t="s">
        <v>87</v>
      </c>
    </row>
    <row r="274" s="13" customFormat="1">
      <c r="A274" s="13"/>
      <c r="B274" s="239"/>
      <c r="C274" s="240"/>
      <c r="D274" s="241" t="s">
        <v>150</v>
      </c>
      <c r="E274" s="242" t="s">
        <v>1</v>
      </c>
      <c r="F274" s="243" t="s">
        <v>653</v>
      </c>
      <c r="G274" s="240"/>
      <c r="H274" s="244">
        <v>165</v>
      </c>
      <c r="I274" s="245"/>
      <c r="J274" s="240"/>
      <c r="K274" s="240"/>
      <c r="L274" s="246"/>
      <c r="M274" s="247"/>
      <c r="N274" s="248"/>
      <c r="O274" s="248"/>
      <c r="P274" s="248"/>
      <c r="Q274" s="248"/>
      <c r="R274" s="248"/>
      <c r="S274" s="248"/>
      <c r="T274" s="24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0" t="s">
        <v>150</v>
      </c>
      <c r="AU274" s="250" t="s">
        <v>87</v>
      </c>
      <c r="AV274" s="13" t="s">
        <v>87</v>
      </c>
      <c r="AW274" s="13" t="s">
        <v>32</v>
      </c>
      <c r="AX274" s="13" t="s">
        <v>85</v>
      </c>
      <c r="AY274" s="250" t="s">
        <v>140</v>
      </c>
    </row>
    <row r="275" s="14" customFormat="1">
      <c r="A275" s="14"/>
      <c r="B275" s="251"/>
      <c r="C275" s="252"/>
      <c r="D275" s="241" t="s">
        <v>150</v>
      </c>
      <c r="E275" s="253" t="s">
        <v>1</v>
      </c>
      <c r="F275" s="254" t="s">
        <v>541</v>
      </c>
      <c r="G275" s="252"/>
      <c r="H275" s="253" t="s">
        <v>1</v>
      </c>
      <c r="I275" s="255"/>
      <c r="J275" s="252"/>
      <c r="K275" s="252"/>
      <c r="L275" s="256"/>
      <c r="M275" s="257"/>
      <c r="N275" s="258"/>
      <c r="O275" s="258"/>
      <c r="P275" s="258"/>
      <c r="Q275" s="258"/>
      <c r="R275" s="258"/>
      <c r="S275" s="258"/>
      <c r="T275" s="259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0" t="s">
        <v>150</v>
      </c>
      <c r="AU275" s="260" t="s">
        <v>87</v>
      </c>
      <c r="AV275" s="14" t="s">
        <v>85</v>
      </c>
      <c r="AW275" s="14" t="s">
        <v>32</v>
      </c>
      <c r="AX275" s="14" t="s">
        <v>77</v>
      </c>
      <c r="AY275" s="260" t="s">
        <v>140</v>
      </c>
    </row>
    <row r="276" s="2" customFormat="1" ht="24.15" customHeight="1">
      <c r="A276" s="39"/>
      <c r="B276" s="40"/>
      <c r="C276" s="220" t="s">
        <v>389</v>
      </c>
      <c r="D276" s="220" t="s">
        <v>142</v>
      </c>
      <c r="E276" s="221" t="s">
        <v>334</v>
      </c>
      <c r="F276" s="222" t="s">
        <v>335</v>
      </c>
      <c r="G276" s="223" t="s">
        <v>145</v>
      </c>
      <c r="H276" s="224">
        <v>168.30000000000001</v>
      </c>
      <c r="I276" s="225"/>
      <c r="J276" s="226">
        <f>ROUND(I276*H276,2)</f>
        <v>0</v>
      </c>
      <c r="K276" s="227"/>
      <c r="L276" s="45"/>
      <c r="M276" s="228" t="s">
        <v>1</v>
      </c>
      <c r="N276" s="229" t="s">
        <v>42</v>
      </c>
      <c r="O276" s="92"/>
      <c r="P276" s="230">
        <f>O276*H276</f>
        <v>0</v>
      </c>
      <c r="Q276" s="230">
        <v>0</v>
      </c>
      <c r="R276" s="230">
        <f>Q276*H276</f>
        <v>0</v>
      </c>
      <c r="S276" s="230">
        <v>0</v>
      </c>
      <c r="T276" s="231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2" t="s">
        <v>146</v>
      </c>
      <c r="AT276" s="232" t="s">
        <v>142</v>
      </c>
      <c r="AU276" s="232" t="s">
        <v>87</v>
      </c>
      <c r="AY276" s="18" t="s">
        <v>140</v>
      </c>
      <c r="BE276" s="233">
        <f>IF(N276="základní",J276,0)</f>
        <v>0</v>
      </c>
      <c r="BF276" s="233">
        <f>IF(N276="snížená",J276,0)</f>
        <v>0</v>
      </c>
      <c r="BG276" s="233">
        <f>IF(N276="zákl. přenesená",J276,0)</f>
        <v>0</v>
      </c>
      <c r="BH276" s="233">
        <f>IF(N276="sníž. přenesená",J276,0)</f>
        <v>0</v>
      </c>
      <c r="BI276" s="233">
        <f>IF(N276="nulová",J276,0)</f>
        <v>0</v>
      </c>
      <c r="BJ276" s="18" t="s">
        <v>85</v>
      </c>
      <c r="BK276" s="233">
        <f>ROUND(I276*H276,2)</f>
        <v>0</v>
      </c>
      <c r="BL276" s="18" t="s">
        <v>146</v>
      </c>
      <c r="BM276" s="232" t="s">
        <v>654</v>
      </c>
    </row>
    <row r="277" s="2" customFormat="1">
      <c r="A277" s="39"/>
      <c r="B277" s="40"/>
      <c r="C277" s="41"/>
      <c r="D277" s="234" t="s">
        <v>148</v>
      </c>
      <c r="E277" s="41"/>
      <c r="F277" s="235" t="s">
        <v>337</v>
      </c>
      <c r="G277" s="41"/>
      <c r="H277" s="41"/>
      <c r="I277" s="236"/>
      <c r="J277" s="41"/>
      <c r="K277" s="41"/>
      <c r="L277" s="45"/>
      <c r="M277" s="237"/>
      <c r="N277" s="238"/>
      <c r="O277" s="92"/>
      <c r="P277" s="92"/>
      <c r="Q277" s="92"/>
      <c r="R277" s="92"/>
      <c r="S277" s="92"/>
      <c r="T277" s="93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148</v>
      </c>
      <c r="AU277" s="18" t="s">
        <v>87</v>
      </c>
    </row>
    <row r="278" s="13" customFormat="1">
      <c r="A278" s="13"/>
      <c r="B278" s="239"/>
      <c r="C278" s="240"/>
      <c r="D278" s="241" t="s">
        <v>150</v>
      </c>
      <c r="E278" s="242" t="s">
        <v>1</v>
      </c>
      <c r="F278" s="243" t="s">
        <v>642</v>
      </c>
      <c r="G278" s="240"/>
      <c r="H278" s="244">
        <v>168.30000000000001</v>
      </c>
      <c r="I278" s="245"/>
      <c r="J278" s="240"/>
      <c r="K278" s="240"/>
      <c r="L278" s="246"/>
      <c r="M278" s="247"/>
      <c r="N278" s="248"/>
      <c r="O278" s="248"/>
      <c r="P278" s="248"/>
      <c r="Q278" s="248"/>
      <c r="R278" s="248"/>
      <c r="S278" s="248"/>
      <c r="T278" s="24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0" t="s">
        <v>150</v>
      </c>
      <c r="AU278" s="250" t="s">
        <v>87</v>
      </c>
      <c r="AV278" s="13" t="s">
        <v>87</v>
      </c>
      <c r="AW278" s="13" t="s">
        <v>32</v>
      </c>
      <c r="AX278" s="13" t="s">
        <v>85</v>
      </c>
      <c r="AY278" s="250" t="s">
        <v>140</v>
      </c>
    </row>
    <row r="279" s="2" customFormat="1" ht="16.5" customHeight="1">
      <c r="A279" s="39"/>
      <c r="B279" s="40"/>
      <c r="C279" s="220" t="s">
        <v>394</v>
      </c>
      <c r="D279" s="220" t="s">
        <v>142</v>
      </c>
      <c r="E279" s="221" t="s">
        <v>339</v>
      </c>
      <c r="F279" s="222" t="s">
        <v>340</v>
      </c>
      <c r="G279" s="223" t="s">
        <v>341</v>
      </c>
      <c r="H279" s="224">
        <v>16.5</v>
      </c>
      <c r="I279" s="225"/>
      <c r="J279" s="226">
        <f>ROUND(I279*H279,2)</f>
        <v>0</v>
      </c>
      <c r="K279" s="227"/>
      <c r="L279" s="45"/>
      <c r="M279" s="228" t="s">
        <v>1</v>
      </c>
      <c r="N279" s="229" t="s">
        <v>42</v>
      </c>
      <c r="O279" s="92"/>
      <c r="P279" s="230">
        <f>O279*H279</f>
        <v>0</v>
      </c>
      <c r="Q279" s="230">
        <v>0.10956000000000001</v>
      </c>
      <c r="R279" s="230">
        <f>Q279*H279</f>
        <v>1.8077400000000001</v>
      </c>
      <c r="S279" s="230">
        <v>0</v>
      </c>
      <c r="T279" s="231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2" t="s">
        <v>146</v>
      </c>
      <c r="AT279" s="232" t="s">
        <v>142</v>
      </c>
      <c r="AU279" s="232" t="s">
        <v>87</v>
      </c>
      <c r="AY279" s="18" t="s">
        <v>140</v>
      </c>
      <c r="BE279" s="233">
        <f>IF(N279="základní",J279,0)</f>
        <v>0</v>
      </c>
      <c r="BF279" s="233">
        <f>IF(N279="snížená",J279,0)</f>
        <v>0</v>
      </c>
      <c r="BG279" s="233">
        <f>IF(N279="zákl. přenesená",J279,0)</f>
        <v>0</v>
      </c>
      <c r="BH279" s="233">
        <f>IF(N279="sníž. přenesená",J279,0)</f>
        <v>0</v>
      </c>
      <c r="BI279" s="233">
        <f>IF(N279="nulová",J279,0)</f>
        <v>0</v>
      </c>
      <c r="BJ279" s="18" t="s">
        <v>85</v>
      </c>
      <c r="BK279" s="233">
        <f>ROUND(I279*H279,2)</f>
        <v>0</v>
      </c>
      <c r="BL279" s="18" t="s">
        <v>146</v>
      </c>
      <c r="BM279" s="232" t="s">
        <v>655</v>
      </c>
    </row>
    <row r="280" s="2" customFormat="1">
      <c r="A280" s="39"/>
      <c r="B280" s="40"/>
      <c r="C280" s="41"/>
      <c r="D280" s="234" t="s">
        <v>148</v>
      </c>
      <c r="E280" s="41"/>
      <c r="F280" s="235" t="s">
        <v>343</v>
      </c>
      <c r="G280" s="41"/>
      <c r="H280" s="41"/>
      <c r="I280" s="236"/>
      <c r="J280" s="41"/>
      <c r="K280" s="41"/>
      <c r="L280" s="45"/>
      <c r="M280" s="237"/>
      <c r="N280" s="238"/>
      <c r="O280" s="92"/>
      <c r="P280" s="92"/>
      <c r="Q280" s="92"/>
      <c r="R280" s="92"/>
      <c r="S280" s="92"/>
      <c r="T280" s="93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148</v>
      </c>
      <c r="AU280" s="18" t="s">
        <v>87</v>
      </c>
    </row>
    <row r="281" s="13" customFormat="1">
      <c r="A281" s="13"/>
      <c r="B281" s="239"/>
      <c r="C281" s="240"/>
      <c r="D281" s="241" t="s">
        <v>150</v>
      </c>
      <c r="E281" s="242" t="s">
        <v>1</v>
      </c>
      <c r="F281" s="243" t="s">
        <v>656</v>
      </c>
      <c r="G281" s="240"/>
      <c r="H281" s="244">
        <v>16.5</v>
      </c>
      <c r="I281" s="245"/>
      <c r="J281" s="240"/>
      <c r="K281" s="240"/>
      <c r="L281" s="246"/>
      <c r="M281" s="247"/>
      <c r="N281" s="248"/>
      <c r="O281" s="248"/>
      <c r="P281" s="248"/>
      <c r="Q281" s="248"/>
      <c r="R281" s="248"/>
      <c r="S281" s="248"/>
      <c r="T281" s="249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0" t="s">
        <v>150</v>
      </c>
      <c r="AU281" s="250" t="s">
        <v>87</v>
      </c>
      <c r="AV281" s="13" t="s">
        <v>87</v>
      </c>
      <c r="AW281" s="13" t="s">
        <v>32</v>
      </c>
      <c r="AX281" s="13" t="s">
        <v>85</v>
      </c>
      <c r="AY281" s="250" t="s">
        <v>140</v>
      </c>
    </row>
    <row r="282" s="14" customFormat="1">
      <c r="A282" s="14"/>
      <c r="B282" s="251"/>
      <c r="C282" s="252"/>
      <c r="D282" s="241" t="s">
        <v>150</v>
      </c>
      <c r="E282" s="253" t="s">
        <v>1</v>
      </c>
      <c r="F282" s="254" t="s">
        <v>541</v>
      </c>
      <c r="G282" s="252"/>
      <c r="H282" s="253" t="s">
        <v>1</v>
      </c>
      <c r="I282" s="255"/>
      <c r="J282" s="252"/>
      <c r="K282" s="252"/>
      <c r="L282" s="256"/>
      <c r="M282" s="257"/>
      <c r="N282" s="258"/>
      <c r="O282" s="258"/>
      <c r="P282" s="258"/>
      <c r="Q282" s="258"/>
      <c r="R282" s="258"/>
      <c r="S282" s="258"/>
      <c r="T282" s="259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0" t="s">
        <v>150</v>
      </c>
      <c r="AU282" s="260" t="s">
        <v>87</v>
      </c>
      <c r="AV282" s="14" t="s">
        <v>85</v>
      </c>
      <c r="AW282" s="14" t="s">
        <v>32</v>
      </c>
      <c r="AX282" s="14" t="s">
        <v>77</v>
      </c>
      <c r="AY282" s="260" t="s">
        <v>140</v>
      </c>
    </row>
    <row r="283" s="12" customFormat="1" ht="22.8" customHeight="1">
      <c r="A283" s="12"/>
      <c r="B283" s="204"/>
      <c r="C283" s="205"/>
      <c r="D283" s="206" t="s">
        <v>76</v>
      </c>
      <c r="E283" s="218" t="s">
        <v>195</v>
      </c>
      <c r="F283" s="218" t="s">
        <v>657</v>
      </c>
      <c r="G283" s="205"/>
      <c r="H283" s="205"/>
      <c r="I283" s="208"/>
      <c r="J283" s="219">
        <f>BK283</f>
        <v>0</v>
      </c>
      <c r="K283" s="205"/>
      <c r="L283" s="210"/>
      <c r="M283" s="211"/>
      <c r="N283" s="212"/>
      <c r="O283" s="212"/>
      <c r="P283" s="213">
        <f>SUM(P284:P306)</f>
        <v>0</v>
      </c>
      <c r="Q283" s="212"/>
      <c r="R283" s="213">
        <f>SUM(R284:R306)</f>
        <v>16.344499880000001</v>
      </c>
      <c r="S283" s="212"/>
      <c r="T283" s="214">
        <f>SUM(T284:T306)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15" t="s">
        <v>85</v>
      </c>
      <c r="AT283" s="216" t="s">
        <v>76</v>
      </c>
      <c r="AU283" s="216" t="s">
        <v>85</v>
      </c>
      <c r="AY283" s="215" t="s">
        <v>140</v>
      </c>
      <c r="BK283" s="217">
        <f>SUM(BK284:BK306)</f>
        <v>0</v>
      </c>
    </row>
    <row r="284" s="2" customFormat="1" ht="24.15" customHeight="1">
      <c r="A284" s="39"/>
      <c r="B284" s="40"/>
      <c r="C284" s="220" t="s">
        <v>400</v>
      </c>
      <c r="D284" s="220" t="s">
        <v>142</v>
      </c>
      <c r="E284" s="221" t="s">
        <v>658</v>
      </c>
      <c r="F284" s="222" t="s">
        <v>659</v>
      </c>
      <c r="G284" s="223" t="s">
        <v>341</v>
      </c>
      <c r="H284" s="224">
        <v>616.10000000000002</v>
      </c>
      <c r="I284" s="225"/>
      <c r="J284" s="226">
        <f>ROUND(I284*H284,2)</f>
        <v>0</v>
      </c>
      <c r="K284" s="227"/>
      <c r="L284" s="45"/>
      <c r="M284" s="228" t="s">
        <v>1</v>
      </c>
      <c r="N284" s="229" t="s">
        <v>42</v>
      </c>
      <c r="O284" s="92"/>
      <c r="P284" s="230">
        <f>O284*H284</f>
        <v>0</v>
      </c>
      <c r="Q284" s="230">
        <v>0</v>
      </c>
      <c r="R284" s="230">
        <f>Q284*H284</f>
        <v>0</v>
      </c>
      <c r="S284" s="230">
        <v>0</v>
      </c>
      <c r="T284" s="231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2" t="s">
        <v>146</v>
      </c>
      <c r="AT284" s="232" t="s">
        <v>142</v>
      </c>
      <c r="AU284" s="232" t="s">
        <v>87</v>
      </c>
      <c r="AY284" s="18" t="s">
        <v>140</v>
      </c>
      <c r="BE284" s="233">
        <f>IF(N284="základní",J284,0)</f>
        <v>0</v>
      </c>
      <c r="BF284" s="233">
        <f>IF(N284="snížená",J284,0)</f>
        <v>0</v>
      </c>
      <c r="BG284" s="233">
        <f>IF(N284="zákl. přenesená",J284,0)</f>
        <v>0</v>
      </c>
      <c r="BH284" s="233">
        <f>IF(N284="sníž. přenesená",J284,0)</f>
        <v>0</v>
      </c>
      <c r="BI284" s="233">
        <f>IF(N284="nulová",J284,0)</f>
        <v>0</v>
      </c>
      <c r="BJ284" s="18" t="s">
        <v>85</v>
      </c>
      <c r="BK284" s="233">
        <f>ROUND(I284*H284,2)</f>
        <v>0</v>
      </c>
      <c r="BL284" s="18" t="s">
        <v>146</v>
      </c>
      <c r="BM284" s="232" t="s">
        <v>660</v>
      </c>
    </row>
    <row r="285" s="2" customFormat="1">
      <c r="A285" s="39"/>
      <c r="B285" s="40"/>
      <c r="C285" s="41"/>
      <c r="D285" s="234" t="s">
        <v>148</v>
      </c>
      <c r="E285" s="41"/>
      <c r="F285" s="235" t="s">
        <v>661</v>
      </c>
      <c r="G285" s="41"/>
      <c r="H285" s="41"/>
      <c r="I285" s="236"/>
      <c r="J285" s="41"/>
      <c r="K285" s="41"/>
      <c r="L285" s="45"/>
      <c r="M285" s="237"/>
      <c r="N285" s="238"/>
      <c r="O285" s="92"/>
      <c r="P285" s="92"/>
      <c r="Q285" s="92"/>
      <c r="R285" s="92"/>
      <c r="S285" s="92"/>
      <c r="T285" s="93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148</v>
      </c>
      <c r="AU285" s="18" t="s">
        <v>87</v>
      </c>
    </row>
    <row r="286" s="13" customFormat="1">
      <c r="A286" s="13"/>
      <c r="B286" s="239"/>
      <c r="C286" s="240"/>
      <c r="D286" s="241" t="s">
        <v>150</v>
      </c>
      <c r="E286" s="242" t="s">
        <v>1</v>
      </c>
      <c r="F286" s="243" t="s">
        <v>662</v>
      </c>
      <c r="G286" s="240"/>
      <c r="H286" s="244">
        <v>616.10000000000002</v>
      </c>
      <c r="I286" s="245"/>
      <c r="J286" s="240"/>
      <c r="K286" s="240"/>
      <c r="L286" s="246"/>
      <c r="M286" s="247"/>
      <c r="N286" s="248"/>
      <c r="O286" s="248"/>
      <c r="P286" s="248"/>
      <c r="Q286" s="248"/>
      <c r="R286" s="248"/>
      <c r="S286" s="248"/>
      <c r="T286" s="24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0" t="s">
        <v>150</v>
      </c>
      <c r="AU286" s="250" t="s">
        <v>87</v>
      </c>
      <c r="AV286" s="13" t="s">
        <v>87</v>
      </c>
      <c r="AW286" s="13" t="s">
        <v>32</v>
      </c>
      <c r="AX286" s="13" t="s">
        <v>85</v>
      </c>
      <c r="AY286" s="250" t="s">
        <v>140</v>
      </c>
    </row>
    <row r="287" s="14" customFormat="1">
      <c r="A287" s="14"/>
      <c r="B287" s="251"/>
      <c r="C287" s="252"/>
      <c r="D287" s="241" t="s">
        <v>150</v>
      </c>
      <c r="E287" s="253" t="s">
        <v>1</v>
      </c>
      <c r="F287" s="254" t="s">
        <v>541</v>
      </c>
      <c r="G287" s="252"/>
      <c r="H287" s="253" t="s">
        <v>1</v>
      </c>
      <c r="I287" s="255"/>
      <c r="J287" s="252"/>
      <c r="K287" s="252"/>
      <c r="L287" s="256"/>
      <c r="M287" s="257"/>
      <c r="N287" s="258"/>
      <c r="O287" s="258"/>
      <c r="P287" s="258"/>
      <c r="Q287" s="258"/>
      <c r="R287" s="258"/>
      <c r="S287" s="258"/>
      <c r="T287" s="259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0" t="s">
        <v>150</v>
      </c>
      <c r="AU287" s="260" t="s">
        <v>87</v>
      </c>
      <c r="AV287" s="14" t="s">
        <v>85</v>
      </c>
      <c r="AW287" s="14" t="s">
        <v>32</v>
      </c>
      <c r="AX287" s="14" t="s">
        <v>77</v>
      </c>
      <c r="AY287" s="260" t="s">
        <v>140</v>
      </c>
    </row>
    <row r="288" s="2" customFormat="1" ht="37.8" customHeight="1">
      <c r="A288" s="39"/>
      <c r="B288" s="40"/>
      <c r="C288" s="283" t="s">
        <v>404</v>
      </c>
      <c r="D288" s="283" t="s">
        <v>196</v>
      </c>
      <c r="E288" s="284" t="s">
        <v>663</v>
      </c>
      <c r="F288" s="285" t="s">
        <v>664</v>
      </c>
      <c r="G288" s="286" t="s">
        <v>341</v>
      </c>
      <c r="H288" s="287">
        <v>625.34199999999998</v>
      </c>
      <c r="I288" s="288"/>
      <c r="J288" s="289">
        <f>ROUND(I288*H288,2)</f>
        <v>0</v>
      </c>
      <c r="K288" s="290"/>
      <c r="L288" s="291"/>
      <c r="M288" s="292" t="s">
        <v>1</v>
      </c>
      <c r="N288" s="293" t="s">
        <v>42</v>
      </c>
      <c r="O288" s="92"/>
      <c r="P288" s="230">
        <f>O288*H288</f>
        <v>0</v>
      </c>
      <c r="Q288" s="230">
        <v>0.00114</v>
      </c>
      <c r="R288" s="230">
        <f>Q288*H288</f>
        <v>0.71288987999999998</v>
      </c>
      <c r="S288" s="230">
        <v>0</v>
      </c>
      <c r="T288" s="231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2" t="s">
        <v>195</v>
      </c>
      <c r="AT288" s="232" t="s">
        <v>196</v>
      </c>
      <c r="AU288" s="232" t="s">
        <v>87</v>
      </c>
      <c r="AY288" s="18" t="s">
        <v>140</v>
      </c>
      <c r="BE288" s="233">
        <f>IF(N288="základní",J288,0)</f>
        <v>0</v>
      </c>
      <c r="BF288" s="233">
        <f>IF(N288="snížená",J288,0)</f>
        <v>0</v>
      </c>
      <c r="BG288" s="233">
        <f>IF(N288="zákl. přenesená",J288,0)</f>
        <v>0</v>
      </c>
      <c r="BH288" s="233">
        <f>IF(N288="sníž. přenesená",J288,0)</f>
        <v>0</v>
      </c>
      <c r="BI288" s="233">
        <f>IF(N288="nulová",J288,0)</f>
        <v>0</v>
      </c>
      <c r="BJ288" s="18" t="s">
        <v>85</v>
      </c>
      <c r="BK288" s="233">
        <f>ROUND(I288*H288,2)</f>
        <v>0</v>
      </c>
      <c r="BL288" s="18" t="s">
        <v>146</v>
      </c>
      <c r="BM288" s="232" t="s">
        <v>665</v>
      </c>
    </row>
    <row r="289" s="13" customFormat="1">
      <c r="A289" s="13"/>
      <c r="B289" s="239"/>
      <c r="C289" s="240"/>
      <c r="D289" s="241" t="s">
        <v>150</v>
      </c>
      <c r="E289" s="240"/>
      <c r="F289" s="243" t="s">
        <v>666</v>
      </c>
      <c r="G289" s="240"/>
      <c r="H289" s="244">
        <v>625.34199999999998</v>
      </c>
      <c r="I289" s="245"/>
      <c r="J289" s="240"/>
      <c r="K289" s="240"/>
      <c r="L289" s="246"/>
      <c r="M289" s="247"/>
      <c r="N289" s="248"/>
      <c r="O289" s="248"/>
      <c r="P289" s="248"/>
      <c r="Q289" s="248"/>
      <c r="R289" s="248"/>
      <c r="S289" s="248"/>
      <c r="T289" s="24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0" t="s">
        <v>150</v>
      </c>
      <c r="AU289" s="250" t="s">
        <v>87</v>
      </c>
      <c r="AV289" s="13" t="s">
        <v>87</v>
      </c>
      <c r="AW289" s="13" t="s">
        <v>4</v>
      </c>
      <c r="AX289" s="13" t="s">
        <v>85</v>
      </c>
      <c r="AY289" s="250" t="s">
        <v>140</v>
      </c>
    </row>
    <row r="290" s="2" customFormat="1" ht="24.15" customHeight="1">
      <c r="A290" s="39"/>
      <c r="B290" s="40"/>
      <c r="C290" s="220" t="s">
        <v>410</v>
      </c>
      <c r="D290" s="220" t="s">
        <v>142</v>
      </c>
      <c r="E290" s="221" t="s">
        <v>667</v>
      </c>
      <c r="F290" s="222" t="s">
        <v>668</v>
      </c>
      <c r="G290" s="223" t="s">
        <v>349</v>
      </c>
      <c r="H290" s="224">
        <v>1</v>
      </c>
      <c r="I290" s="225"/>
      <c r="J290" s="226">
        <f>ROUND(I290*H290,2)</f>
        <v>0</v>
      </c>
      <c r="K290" s="227"/>
      <c r="L290" s="45"/>
      <c r="M290" s="228" t="s">
        <v>1</v>
      </c>
      <c r="N290" s="229" t="s">
        <v>42</v>
      </c>
      <c r="O290" s="92"/>
      <c r="P290" s="230">
        <f>O290*H290</f>
        <v>0</v>
      </c>
      <c r="Q290" s="230">
        <v>0.010189999999999999</v>
      </c>
      <c r="R290" s="230">
        <f>Q290*H290</f>
        <v>0.010189999999999999</v>
      </c>
      <c r="S290" s="230">
        <v>0</v>
      </c>
      <c r="T290" s="231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2" t="s">
        <v>146</v>
      </c>
      <c r="AT290" s="232" t="s">
        <v>142</v>
      </c>
      <c r="AU290" s="232" t="s">
        <v>87</v>
      </c>
      <c r="AY290" s="18" t="s">
        <v>140</v>
      </c>
      <c r="BE290" s="233">
        <f>IF(N290="základní",J290,0)</f>
        <v>0</v>
      </c>
      <c r="BF290" s="233">
        <f>IF(N290="snížená",J290,0)</f>
        <v>0</v>
      </c>
      <c r="BG290" s="233">
        <f>IF(N290="zákl. přenesená",J290,0)</f>
        <v>0</v>
      </c>
      <c r="BH290" s="233">
        <f>IF(N290="sníž. přenesená",J290,0)</f>
        <v>0</v>
      </c>
      <c r="BI290" s="233">
        <f>IF(N290="nulová",J290,0)</f>
        <v>0</v>
      </c>
      <c r="BJ290" s="18" t="s">
        <v>85</v>
      </c>
      <c r="BK290" s="233">
        <f>ROUND(I290*H290,2)</f>
        <v>0</v>
      </c>
      <c r="BL290" s="18" t="s">
        <v>146</v>
      </c>
      <c r="BM290" s="232" t="s">
        <v>669</v>
      </c>
    </row>
    <row r="291" s="2" customFormat="1">
      <c r="A291" s="39"/>
      <c r="B291" s="40"/>
      <c r="C291" s="41"/>
      <c r="D291" s="234" t="s">
        <v>148</v>
      </c>
      <c r="E291" s="41"/>
      <c r="F291" s="235" t="s">
        <v>670</v>
      </c>
      <c r="G291" s="41"/>
      <c r="H291" s="41"/>
      <c r="I291" s="236"/>
      <c r="J291" s="41"/>
      <c r="K291" s="41"/>
      <c r="L291" s="45"/>
      <c r="M291" s="237"/>
      <c r="N291" s="238"/>
      <c r="O291" s="92"/>
      <c r="P291" s="92"/>
      <c r="Q291" s="92"/>
      <c r="R291" s="92"/>
      <c r="S291" s="92"/>
      <c r="T291" s="93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148</v>
      </c>
      <c r="AU291" s="18" t="s">
        <v>87</v>
      </c>
    </row>
    <row r="292" s="2" customFormat="1" ht="24.15" customHeight="1">
      <c r="A292" s="39"/>
      <c r="B292" s="40"/>
      <c r="C292" s="283" t="s">
        <v>416</v>
      </c>
      <c r="D292" s="283" t="s">
        <v>196</v>
      </c>
      <c r="E292" s="284" t="s">
        <v>671</v>
      </c>
      <c r="F292" s="285" t="s">
        <v>672</v>
      </c>
      <c r="G292" s="286" t="s">
        <v>349</v>
      </c>
      <c r="H292" s="287">
        <v>1</v>
      </c>
      <c r="I292" s="288"/>
      <c r="J292" s="289">
        <f>ROUND(I292*H292,2)</f>
        <v>0</v>
      </c>
      <c r="K292" s="290"/>
      <c r="L292" s="291"/>
      <c r="M292" s="292" t="s">
        <v>1</v>
      </c>
      <c r="N292" s="293" t="s">
        <v>42</v>
      </c>
      <c r="O292" s="92"/>
      <c r="P292" s="230">
        <f>O292*H292</f>
        <v>0</v>
      </c>
      <c r="Q292" s="230">
        <v>1.0540000000000001</v>
      </c>
      <c r="R292" s="230">
        <f>Q292*H292</f>
        <v>1.0540000000000001</v>
      </c>
      <c r="S292" s="230">
        <v>0</v>
      </c>
      <c r="T292" s="231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2" t="s">
        <v>195</v>
      </c>
      <c r="AT292" s="232" t="s">
        <v>196</v>
      </c>
      <c r="AU292" s="232" t="s">
        <v>87</v>
      </c>
      <c r="AY292" s="18" t="s">
        <v>140</v>
      </c>
      <c r="BE292" s="233">
        <f>IF(N292="základní",J292,0)</f>
        <v>0</v>
      </c>
      <c r="BF292" s="233">
        <f>IF(N292="snížená",J292,0)</f>
        <v>0</v>
      </c>
      <c r="BG292" s="233">
        <f>IF(N292="zákl. přenesená",J292,0)</f>
        <v>0</v>
      </c>
      <c r="BH292" s="233">
        <f>IF(N292="sníž. přenesená",J292,0)</f>
        <v>0</v>
      </c>
      <c r="BI292" s="233">
        <f>IF(N292="nulová",J292,0)</f>
        <v>0</v>
      </c>
      <c r="BJ292" s="18" t="s">
        <v>85</v>
      </c>
      <c r="BK292" s="233">
        <f>ROUND(I292*H292,2)</f>
        <v>0</v>
      </c>
      <c r="BL292" s="18" t="s">
        <v>146</v>
      </c>
      <c r="BM292" s="232" t="s">
        <v>673</v>
      </c>
    </row>
    <row r="293" s="2" customFormat="1" ht="24.15" customHeight="1">
      <c r="A293" s="39"/>
      <c r="B293" s="40"/>
      <c r="C293" s="220" t="s">
        <v>421</v>
      </c>
      <c r="D293" s="220" t="s">
        <v>142</v>
      </c>
      <c r="E293" s="221" t="s">
        <v>674</v>
      </c>
      <c r="F293" s="222" t="s">
        <v>675</v>
      </c>
      <c r="G293" s="223" t="s">
        <v>349</v>
      </c>
      <c r="H293" s="224">
        <v>1</v>
      </c>
      <c r="I293" s="225"/>
      <c r="J293" s="226">
        <f>ROUND(I293*H293,2)</f>
        <v>0</v>
      </c>
      <c r="K293" s="227"/>
      <c r="L293" s="45"/>
      <c r="M293" s="228" t="s">
        <v>1</v>
      </c>
      <c r="N293" s="229" t="s">
        <v>42</v>
      </c>
      <c r="O293" s="92"/>
      <c r="P293" s="230">
        <f>O293*H293</f>
        <v>0</v>
      </c>
      <c r="Q293" s="230">
        <v>0.01248</v>
      </c>
      <c r="R293" s="230">
        <f>Q293*H293</f>
        <v>0.01248</v>
      </c>
      <c r="S293" s="230">
        <v>0</v>
      </c>
      <c r="T293" s="231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2" t="s">
        <v>146</v>
      </c>
      <c r="AT293" s="232" t="s">
        <v>142</v>
      </c>
      <c r="AU293" s="232" t="s">
        <v>87</v>
      </c>
      <c r="AY293" s="18" t="s">
        <v>140</v>
      </c>
      <c r="BE293" s="233">
        <f>IF(N293="základní",J293,0)</f>
        <v>0</v>
      </c>
      <c r="BF293" s="233">
        <f>IF(N293="snížená",J293,0)</f>
        <v>0</v>
      </c>
      <c r="BG293" s="233">
        <f>IF(N293="zákl. přenesená",J293,0)</f>
        <v>0</v>
      </c>
      <c r="BH293" s="233">
        <f>IF(N293="sníž. přenesená",J293,0)</f>
        <v>0</v>
      </c>
      <c r="BI293" s="233">
        <f>IF(N293="nulová",J293,0)</f>
        <v>0</v>
      </c>
      <c r="BJ293" s="18" t="s">
        <v>85</v>
      </c>
      <c r="BK293" s="233">
        <f>ROUND(I293*H293,2)</f>
        <v>0</v>
      </c>
      <c r="BL293" s="18" t="s">
        <v>146</v>
      </c>
      <c r="BM293" s="232" t="s">
        <v>676</v>
      </c>
    </row>
    <row r="294" s="2" customFormat="1">
      <c r="A294" s="39"/>
      <c r="B294" s="40"/>
      <c r="C294" s="41"/>
      <c r="D294" s="234" t="s">
        <v>148</v>
      </c>
      <c r="E294" s="41"/>
      <c r="F294" s="235" t="s">
        <v>677</v>
      </c>
      <c r="G294" s="41"/>
      <c r="H294" s="41"/>
      <c r="I294" s="236"/>
      <c r="J294" s="41"/>
      <c r="K294" s="41"/>
      <c r="L294" s="45"/>
      <c r="M294" s="237"/>
      <c r="N294" s="238"/>
      <c r="O294" s="92"/>
      <c r="P294" s="92"/>
      <c r="Q294" s="92"/>
      <c r="R294" s="92"/>
      <c r="S294" s="92"/>
      <c r="T294" s="93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148</v>
      </c>
      <c r="AU294" s="18" t="s">
        <v>87</v>
      </c>
    </row>
    <row r="295" s="2" customFormat="1" ht="24.15" customHeight="1">
      <c r="A295" s="39"/>
      <c r="B295" s="40"/>
      <c r="C295" s="283" t="s">
        <v>426</v>
      </c>
      <c r="D295" s="283" t="s">
        <v>196</v>
      </c>
      <c r="E295" s="284" t="s">
        <v>678</v>
      </c>
      <c r="F295" s="285" t="s">
        <v>679</v>
      </c>
      <c r="G295" s="286" t="s">
        <v>349</v>
      </c>
      <c r="H295" s="287">
        <v>1</v>
      </c>
      <c r="I295" s="288"/>
      <c r="J295" s="289">
        <f>ROUND(I295*H295,2)</f>
        <v>0</v>
      </c>
      <c r="K295" s="290"/>
      <c r="L295" s="291"/>
      <c r="M295" s="292" t="s">
        <v>1</v>
      </c>
      <c r="N295" s="293" t="s">
        <v>42</v>
      </c>
      <c r="O295" s="92"/>
      <c r="P295" s="230">
        <f>O295*H295</f>
        <v>0</v>
      </c>
      <c r="Q295" s="230">
        <v>0.58499999999999996</v>
      </c>
      <c r="R295" s="230">
        <f>Q295*H295</f>
        <v>0.58499999999999996</v>
      </c>
      <c r="S295" s="230">
        <v>0</v>
      </c>
      <c r="T295" s="231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2" t="s">
        <v>195</v>
      </c>
      <c r="AT295" s="232" t="s">
        <v>196</v>
      </c>
      <c r="AU295" s="232" t="s">
        <v>87</v>
      </c>
      <c r="AY295" s="18" t="s">
        <v>140</v>
      </c>
      <c r="BE295" s="233">
        <f>IF(N295="základní",J295,0)</f>
        <v>0</v>
      </c>
      <c r="BF295" s="233">
        <f>IF(N295="snížená",J295,0)</f>
        <v>0</v>
      </c>
      <c r="BG295" s="233">
        <f>IF(N295="zákl. přenesená",J295,0)</f>
        <v>0</v>
      </c>
      <c r="BH295" s="233">
        <f>IF(N295="sníž. přenesená",J295,0)</f>
        <v>0</v>
      </c>
      <c r="BI295" s="233">
        <f>IF(N295="nulová",J295,0)</f>
        <v>0</v>
      </c>
      <c r="BJ295" s="18" t="s">
        <v>85</v>
      </c>
      <c r="BK295" s="233">
        <f>ROUND(I295*H295,2)</f>
        <v>0</v>
      </c>
      <c r="BL295" s="18" t="s">
        <v>146</v>
      </c>
      <c r="BM295" s="232" t="s">
        <v>680</v>
      </c>
    </row>
    <row r="296" s="2" customFormat="1" ht="24.15" customHeight="1">
      <c r="A296" s="39"/>
      <c r="B296" s="40"/>
      <c r="C296" s="220" t="s">
        <v>434</v>
      </c>
      <c r="D296" s="220" t="s">
        <v>142</v>
      </c>
      <c r="E296" s="221" t="s">
        <v>681</v>
      </c>
      <c r="F296" s="222" t="s">
        <v>682</v>
      </c>
      <c r="G296" s="223" t="s">
        <v>349</v>
      </c>
      <c r="H296" s="224">
        <v>8</v>
      </c>
      <c r="I296" s="225"/>
      <c r="J296" s="226">
        <f>ROUND(I296*H296,2)</f>
        <v>0</v>
      </c>
      <c r="K296" s="227"/>
      <c r="L296" s="45"/>
      <c r="M296" s="228" t="s">
        <v>1</v>
      </c>
      <c r="N296" s="229" t="s">
        <v>42</v>
      </c>
      <c r="O296" s="92"/>
      <c r="P296" s="230">
        <f>O296*H296</f>
        <v>0</v>
      </c>
      <c r="Q296" s="230">
        <v>1.29291</v>
      </c>
      <c r="R296" s="230">
        <f>Q296*H296</f>
        <v>10.34328</v>
      </c>
      <c r="S296" s="230">
        <v>0</v>
      </c>
      <c r="T296" s="231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2" t="s">
        <v>146</v>
      </c>
      <c r="AT296" s="232" t="s">
        <v>142</v>
      </c>
      <c r="AU296" s="232" t="s">
        <v>87</v>
      </c>
      <c r="AY296" s="18" t="s">
        <v>140</v>
      </c>
      <c r="BE296" s="233">
        <f>IF(N296="základní",J296,0)</f>
        <v>0</v>
      </c>
      <c r="BF296" s="233">
        <f>IF(N296="snížená",J296,0)</f>
        <v>0</v>
      </c>
      <c r="BG296" s="233">
        <f>IF(N296="zákl. přenesená",J296,0)</f>
        <v>0</v>
      </c>
      <c r="BH296" s="233">
        <f>IF(N296="sníž. přenesená",J296,0)</f>
        <v>0</v>
      </c>
      <c r="BI296" s="233">
        <f>IF(N296="nulová",J296,0)</f>
        <v>0</v>
      </c>
      <c r="BJ296" s="18" t="s">
        <v>85</v>
      </c>
      <c r="BK296" s="233">
        <f>ROUND(I296*H296,2)</f>
        <v>0</v>
      </c>
      <c r="BL296" s="18" t="s">
        <v>146</v>
      </c>
      <c r="BM296" s="232" t="s">
        <v>683</v>
      </c>
    </row>
    <row r="297" s="2" customFormat="1">
      <c r="A297" s="39"/>
      <c r="B297" s="40"/>
      <c r="C297" s="41"/>
      <c r="D297" s="234" t="s">
        <v>148</v>
      </c>
      <c r="E297" s="41"/>
      <c r="F297" s="235" t="s">
        <v>684</v>
      </c>
      <c r="G297" s="41"/>
      <c r="H297" s="41"/>
      <c r="I297" s="236"/>
      <c r="J297" s="41"/>
      <c r="K297" s="41"/>
      <c r="L297" s="45"/>
      <c r="M297" s="237"/>
      <c r="N297" s="238"/>
      <c r="O297" s="92"/>
      <c r="P297" s="92"/>
      <c r="Q297" s="92"/>
      <c r="R297" s="92"/>
      <c r="S297" s="92"/>
      <c r="T297" s="93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148</v>
      </c>
      <c r="AU297" s="18" t="s">
        <v>87</v>
      </c>
    </row>
    <row r="298" s="13" customFormat="1">
      <c r="A298" s="13"/>
      <c r="B298" s="239"/>
      <c r="C298" s="240"/>
      <c r="D298" s="241" t="s">
        <v>150</v>
      </c>
      <c r="E298" s="242" t="s">
        <v>1</v>
      </c>
      <c r="F298" s="243" t="s">
        <v>685</v>
      </c>
      <c r="G298" s="240"/>
      <c r="H298" s="244">
        <v>8</v>
      </c>
      <c r="I298" s="245"/>
      <c r="J298" s="240"/>
      <c r="K298" s="240"/>
      <c r="L298" s="246"/>
      <c r="M298" s="247"/>
      <c r="N298" s="248"/>
      <c r="O298" s="248"/>
      <c r="P298" s="248"/>
      <c r="Q298" s="248"/>
      <c r="R298" s="248"/>
      <c r="S298" s="248"/>
      <c r="T298" s="249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0" t="s">
        <v>150</v>
      </c>
      <c r="AU298" s="250" t="s">
        <v>87</v>
      </c>
      <c r="AV298" s="13" t="s">
        <v>87</v>
      </c>
      <c r="AW298" s="13" t="s">
        <v>32</v>
      </c>
      <c r="AX298" s="13" t="s">
        <v>85</v>
      </c>
      <c r="AY298" s="250" t="s">
        <v>140</v>
      </c>
    </row>
    <row r="299" s="14" customFormat="1">
      <c r="A299" s="14"/>
      <c r="B299" s="251"/>
      <c r="C299" s="252"/>
      <c r="D299" s="241" t="s">
        <v>150</v>
      </c>
      <c r="E299" s="253" t="s">
        <v>1</v>
      </c>
      <c r="F299" s="254" t="s">
        <v>541</v>
      </c>
      <c r="G299" s="252"/>
      <c r="H299" s="253" t="s">
        <v>1</v>
      </c>
      <c r="I299" s="255"/>
      <c r="J299" s="252"/>
      <c r="K299" s="252"/>
      <c r="L299" s="256"/>
      <c r="M299" s="257"/>
      <c r="N299" s="258"/>
      <c r="O299" s="258"/>
      <c r="P299" s="258"/>
      <c r="Q299" s="258"/>
      <c r="R299" s="258"/>
      <c r="S299" s="258"/>
      <c r="T299" s="259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60" t="s">
        <v>150</v>
      </c>
      <c r="AU299" s="260" t="s">
        <v>87</v>
      </c>
      <c r="AV299" s="14" t="s">
        <v>85</v>
      </c>
      <c r="AW299" s="14" t="s">
        <v>32</v>
      </c>
      <c r="AX299" s="14" t="s">
        <v>77</v>
      </c>
      <c r="AY299" s="260" t="s">
        <v>140</v>
      </c>
    </row>
    <row r="300" s="2" customFormat="1" ht="24.15" customHeight="1">
      <c r="A300" s="39"/>
      <c r="B300" s="40"/>
      <c r="C300" s="220" t="s">
        <v>440</v>
      </c>
      <c r="D300" s="220" t="s">
        <v>142</v>
      </c>
      <c r="E300" s="221" t="s">
        <v>686</v>
      </c>
      <c r="F300" s="222" t="s">
        <v>687</v>
      </c>
      <c r="G300" s="223" t="s">
        <v>349</v>
      </c>
      <c r="H300" s="224">
        <v>1</v>
      </c>
      <c r="I300" s="225"/>
      <c r="J300" s="226">
        <f>ROUND(I300*H300,2)</f>
        <v>0</v>
      </c>
      <c r="K300" s="227"/>
      <c r="L300" s="45"/>
      <c r="M300" s="228" t="s">
        <v>1</v>
      </c>
      <c r="N300" s="229" t="s">
        <v>42</v>
      </c>
      <c r="O300" s="92"/>
      <c r="P300" s="230">
        <f>O300*H300</f>
        <v>0</v>
      </c>
      <c r="Q300" s="230">
        <v>0.1326</v>
      </c>
      <c r="R300" s="230">
        <f>Q300*H300</f>
        <v>0.1326</v>
      </c>
      <c r="S300" s="230">
        <v>0</v>
      </c>
      <c r="T300" s="231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2" t="s">
        <v>146</v>
      </c>
      <c r="AT300" s="232" t="s">
        <v>142</v>
      </c>
      <c r="AU300" s="232" t="s">
        <v>87</v>
      </c>
      <c r="AY300" s="18" t="s">
        <v>140</v>
      </c>
      <c r="BE300" s="233">
        <f>IF(N300="základní",J300,0)</f>
        <v>0</v>
      </c>
      <c r="BF300" s="233">
        <f>IF(N300="snížená",J300,0)</f>
        <v>0</v>
      </c>
      <c r="BG300" s="233">
        <f>IF(N300="zákl. přenesená",J300,0)</f>
        <v>0</v>
      </c>
      <c r="BH300" s="233">
        <f>IF(N300="sníž. přenesená",J300,0)</f>
        <v>0</v>
      </c>
      <c r="BI300" s="233">
        <f>IF(N300="nulová",J300,0)</f>
        <v>0</v>
      </c>
      <c r="BJ300" s="18" t="s">
        <v>85</v>
      </c>
      <c r="BK300" s="233">
        <f>ROUND(I300*H300,2)</f>
        <v>0</v>
      </c>
      <c r="BL300" s="18" t="s">
        <v>146</v>
      </c>
      <c r="BM300" s="232" t="s">
        <v>688</v>
      </c>
    </row>
    <row r="301" s="2" customFormat="1">
      <c r="A301" s="39"/>
      <c r="B301" s="40"/>
      <c r="C301" s="41"/>
      <c r="D301" s="234" t="s">
        <v>148</v>
      </c>
      <c r="E301" s="41"/>
      <c r="F301" s="235" t="s">
        <v>689</v>
      </c>
      <c r="G301" s="41"/>
      <c r="H301" s="41"/>
      <c r="I301" s="236"/>
      <c r="J301" s="41"/>
      <c r="K301" s="41"/>
      <c r="L301" s="45"/>
      <c r="M301" s="237"/>
      <c r="N301" s="238"/>
      <c r="O301" s="92"/>
      <c r="P301" s="92"/>
      <c r="Q301" s="92"/>
      <c r="R301" s="92"/>
      <c r="S301" s="92"/>
      <c r="T301" s="93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148</v>
      </c>
      <c r="AU301" s="18" t="s">
        <v>87</v>
      </c>
    </row>
    <row r="302" s="2" customFormat="1" ht="16.5" customHeight="1">
      <c r="A302" s="39"/>
      <c r="B302" s="40"/>
      <c r="C302" s="283" t="s">
        <v>446</v>
      </c>
      <c r="D302" s="283" t="s">
        <v>196</v>
      </c>
      <c r="E302" s="284" t="s">
        <v>690</v>
      </c>
      <c r="F302" s="285" t="s">
        <v>691</v>
      </c>
      <c r="G302" s="286" t="s">
        <v>349</v>
      </c>
      <c r="H302" s="287">
        <v>1</v>
      </c>
      <c r="I302" s="288"/>
      <c r="J302" s="289">
        <f>ROUND(I302*H302,2)</f>
        <v>0</v>
      </c>
      <c r="K302" s="290"/>
      <c r="L302" s="291"/>
      <c r="M302" s="292" t="s">
        <v>1</v>
      </c>
      <c r="N302" s="293" t="s">
        <v>42</v>
      </c>
      <c r="O302" s="92"/>
      <c r="P302" s="230">
        <f>O302*H302</f>
        <v>0</v>
      </c>
      <c r="Q302" s="230">
        <v>0.080000000000000002</v>
      </c>
      <c r="R302" s="230">
        <f>Q302*H302</f>
        <v>0.080000000000000002</v>
      </c>
      <c r="S302" s="230">
        <v>0</v>
      </c>
      <c r="T302" s="231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2" t="s">
        <v>195</v>
      </c>
      <c r="AT302" s="232" t="s">
        <v>196</v>
      </c>
      <c r="AU302" s="232" t="s">
        <v>87</v>
      </c>
      <c r="AY302" s="18" t="s">
        <v>140</v>
      </c>
      <c r="BE302" s="233">
        <f>IF(N302="základní",J302,0)</f>
        <v>0</v>
      </c>
      <c r="BF302" s="233">
        <f>IF(N302="snížená",J302,0)</f>
        <v>0</v>
      </c>
      <c r="BG302" s="233">
        <f>IF(N302="zákl. přenesená",J302,0)</f>
        <v>0</v>
      </c>
      <c r="BH302" s="233">
        <f>IF(N302="sníž. přenesená",J302,0)</f>
        <v>0</v>
      </c>
      <c r="BI302" s="233">
        <f>IF(N302="nulová",J302,0)</f>
        <v>0</v>
      </c>
      <c r="BJ302" s="18" t="s">
        <v>85</v>
      </c>
      <c r="BK302" s="233">
        <f>ROUND(I302*H302,2)</f>
        <v>0</v>
      </c>
      <c r="BL302" s="18" t="s">
        <v>146</v>
      </c>
      <c r="BM302" s="232" t="s">
        <v>692</v>
      </c>
    </row>
    <row r="303" s="2" customFormat="1" ht="24.15" customHeight="1">
      <c r="A303" s="39"/>
      <c r="B303" s="40"/>
      <c r="C303" s="220" t="s">
        <v>452</v>
      </c>
      <c r="D303" s="220" t="s">
        <v>142</v>
      </c>
      <c r="E303" s="221" t="s">
        <v>693</v>
      </c>
      <c r="F303" s="222" t="s">
        <v>694</v>
      </c>
      <c r="G303" s="223" t="s">
        <v>349</v>
      </c>
      <c r="H303" s="224">
        <v>9</v>
      </c>
      <c r="I303" s="225"/>
      <c r="J303" s="226">
        <f>ROUND(I303*H303,2)</f>
        <v>0</v>
      </c>
      <c r="K303" s="227"/>
      <c r="L303" s="45"/>
      <c r="M303" s="228" t="s">
        <v>1</v>
      </c>
      <c r="N303" s="229" t="s">
        <v>42</v>
      </c>
      <c r="O303" s="92"/>
      <c r="P303" s="230">
        <f>O303*H303</f>
        <v>0</v>
      </c>
      <c r="Q303" s="230">
        <v>0.21734000000000001</v>
      </c>
      <c r="R303" s="230">
        <f>Q303*H303</f>
        <v>1.9560600000000001</v>
      </c>
      <c r="S303" s="230">
        <v>0</v>
      </c>
      <c r="T303" s="231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2" t="s">
        <v>146</v>
      </c>
      <c r="AT303" s="232" t="s">
        <v>142</v>
      </c>
      <c r="AU303" s="232" t="s">
        <v>87</v>
      </c>
      <c r="AY303" s="18" t="s">
        <v>140</v>
      </c>
      <c r="BE303" s="233">
        <f>IF(N303="základní",J303,0)</f>
        <v>0</v>
      </c>
      <c r="BF303" s="233">
        <f>IF(N303="snížená",J303,0)</f>
        <v>0</v>
      </c>
      <c r="BG303" s="233">
        <f>IF(N303="zákl. přenesená",J303,0)</f>
        <v>0</v>
      </c>
      <c r="BH303" s="233">
        <f>IF(N303="sníž. přenesená",J303,0)</f>
        <v>0</v>
      </c>
      <c r="BI303" s="233">
        <f>IF(N303="nulová",J303,0)</f>
        <v>0</v>
      </c>
      <c r="BJ303" s="18" t="s">
        <v>85</v>
      </c>
      <c r="BK303" s="233">
        <f>ROUND(I303*H303,2)</f>
        <v>0</v>
      </c>
      <c r="BL303" s="18" t="s">
        <v>146</v>
      </c>
      <c r="BM303" s="232" t="s">
        <v>695</v>
      </c>
    </row>
    <row r="304" s="2" customFormat="1">
      <c r="A304" s="39"/>
      <c r="B304" s="40"/>
      <c r="C304" s="41"/>
      <c r="D304" s="234" t="s">
        <v>148</v>
      </c>
      <c r="E304" s="41"/>
      <c r="F304" s="235" t="s">
        <v>696</v>
      </c>
      <c r="G304" s="41"/>
      <c r="H304" s="41"/>
      <c r="I304" s="236"/>
      <c r="J304" s="41"/>
      <c r="K304" s="41"/>
      <c r="L304" s="45"/>
      <c r="M304" s="237"/>
      <c r="N304" s="238"/>
      <c r="O304" s="92"/>
      <c r="P304" s="92"/>
      <c r="Q304" s="92"/>
      <c r="R304" s="92"/>
      <c r="S304" s="92"/>
      <c r="T304" s="93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148</v>
      </c>
      <c r="AU304" s="18" t="s">
        <v>87</v>
      </c>
    </row>
    <row r="305" s="13" customFormat="1">
      <c r="A305" s="13"/>
      <c r="B305" s="239"/>
      <c r="C305" s="240"/>
      <c r="D305" s="241" t="s">
        <v>150</v>
      </c>
      <c r="E305" s="242" t="s">
        <v>1</v>
      </c>
      <c r="F305" s="243" t="s">
        <v>697</v>
      </c>
      <c r="G305" s="240"/>
      <c r="H305" s="244">
        <v>9</v>
      </c>
      <c r="I305" s="245"/>
      <c r="J305" s="240"/>
      <c r="K305" s="240"/>
      <c r="L305" s="246"/>
      <c r="M305" s="247"/>
      <c r="N305" s="248"/>
      <c r="O305" s="248"/>
      <c r="P305" s="248"/>
      <c r="Q305" s="248"/>
      <c r="R305" s="248"/>
      <c r="S305" s="248"/>
      <c r="T305" s="249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0" t="s">
        <v>150</v>
      </c>
      <c r="AU305" s="250" t="s">
        <v>87</v>
      </c>
      <c r="AV305" s="13" t="s">
        <v>87</v>
      </c>
      <c r="AW305" s="13" t="s">
        <v>32</v>
      </c>
      <c r="AX305" s="13" t="s">
        <v>85</v>
      </c>
      <c r="AY305" s="250" t="s">
        <v>140</v>
      </c>
    </row>
    <row r="306" s="2" customFormat="1" ht="24.15" customHeight="1">
      <c r="A306" s="39"/>
      <c r="B306" s="40"/>
      <c r="C306" s="283" t="s">
        <v>458</v>
      </c>
      <c r="D306" s="283" t="s">
        <v>196</v>
      </c>
      <c r="E306" s="284" t="s">
        <v>698</v>
      </c>
      <c r="F306" s="285" t="s">
        <v>699</v>
      </c>
      <c r="G306" s="286" t="s">
        <v>349</v>
      </c>
      <c r="H306" s="287">
        <v>9</v>
      </c>
      <c r="I306" s="288"/>
      <c r="J306" s="289">
        <f>ROUND(I306*H306,2)</f>
        <v>0</v>
      </c>
      <c r="K306" s="290"/>
      <c r="L306" s="291"/>
      <c r="M306" s="292" t="s">
        <v>1</v>
      </c>
      <c r="N306" s="293" t="s">
        <v>42</v>
      </c>
      <c r="O306" s="92"/>
      <c r="P306" s="230">
        <f>O306*H306</f>
        <v>0</v>
      </c>
      <c r="Q306" s="230">
        <v>0.16200000000000001</v>
      </c>
      <c r="R306" s="230">
        <f>Q306*H306</f>
        <v>1.458</v>
      </c>
      <c r="S306" s="230">
        <v>0</v>
      </c>
      <c r="T306" s="231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2" t="s">
        <v>195</v>
      </c>
      <c r="AT306" s="232" t="s">
        <v>196</v>
      </c>
      <c r="AU306" s="232" t="s">
        <v>87</v>
      </c>
      <c r="AY306" s="18" t="s">
        <v>140</v>
      </c>
      <c r="BE306" s="233">
        <f>IF(N306="základní",J306,0)</f>
        <v>0</v>
      </c>
      <c r="BF306" s="233">
        <f>IF(N306="snížená",J306,0)</f>
        <v>0</v>
      </c>
      <c r="BG306" s="233">
        <f>IF(N306="zákl. přenesená",J306,0)</f>
        <v>0</v>
      </c>
      <c r="BH306" s="233">
        <f>IF(N306="sníž. přenesená",J306,0)</f>
        <v>0</v>
      </c>
      <c r="BI306" s="233">
        <f>IF(N306="nulová",J306,0)</f>
        <v>0</v>
      </c>
      <c r="BJ306" s="18" t="s">
        <v>85</v>
      </c>
      <c r="BK306" s="233">
        <f>ROUND(I306*H306,2)</f>
        <v>0</v>
      </c>
      <c r="BL306" s="18" t="s">
        <v>146</v>
      </c>
      <c r="BM306" s="232" t="s">
        <v>700</v>
      </c>
    </row>
    <row r="307" s="12" customFormat="1" ht="22.8" customHeight="1">
      <c r="A307" s="12"/>
      <c r="B307" s="204"/>
      <c r="C307" s="205"/>
      <c r="D307" s="206" t="s">
        <v>76</v>
      </c>
      <c r="E307" s="218" t="s">
        <v>204</v>
      </c>
      <c r="F307" s="218" t="s">
        <v>345</v>
      </c>
      <c r="G307" s="205"/>
      <c r="H307" s="205"/>
      <c r="I307" s="208"/>
      <c r="J307" s="219">
        <f>BK307</f>
        <v>0</v>
      </c>
      <c r="K307" s="205"/>
      <c r="L307" s="210"/>
      <c r="M307" s="211"/>
      <c r="N307" s="212"/>
      <c r="O307" s="212"/>
      <c r="P307" s="213">
        <f>SUM(P308:P312)</f>
        <v>0</v>
      </c>
      <c r="Q307" s="212"/>
      <c r="R307" s="213">
        <f>SUM(R308:R312)</f>
        <v>1.1000162</v>
      </c>
      <c r="S307" s="212"/>
      <c r="T307" s="214">
        <f>SUM(T308:T312)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15" t="s">
        <v>85</v>
      </c>
      <c r="AT307" s="216" t="s">
        <v>76</v>
      </c>
      <c r="AU307" s="216" t="s">
        <v>85</v>
      </c>
      <c r="AY307" s="215" t="s">
        <v>140</v>
      </c>
      <c r="BK307" s="217">
        <f>SUM(BK308:BK312)</f>
        <v>0</v>
      </c>
    </row>
    <row r="308" s="2" customFormat="1" ht="24.15" customHeight="1">
      <c r="A308" s="39"/>
      <c r="B308" s="40"/>
      <c r="C308" s="220" t="s">
        <v>465</v>
      </c>
      <c r="D308" s="220" t="s">
        <v>142</v>
      </c>
      <c r="E308" s="221" t="s">
        <v>390</v>
      </c>
      <c r="F308" s="222" t="s">
        <v>391</v>
      </c>
      <c r="G308" s="223" t="s">
        <v>145</v>
      </c>
      <c r="H308" s="224">
        <v>2340.46</v>
      </c>
      <c r="I308" s="225"/>
      <c r="J308" s="226">
        <f>ROUND(I308*H308,2)</f>
        <v>0</v>
      </c>
      <c r="K308" s="227"/>
      <c r="L308" s="45"/>
      <c r="M308" s="228" t="s">
        <v>1</v>
      </c>
      <c r="N308" s="229" t="s">
        <v>42</v>
      </c>
      <c r="O308" s="92"/>
      <c r="P308" s="230">
        <f>O308*H308</f>
        <v>0</v>
      </c>
      <c r="Q308" s="230">
        <v>0.00046999999999999999</v>
      </c>
      <c r="R308" s="230">
        <f>Q308*H308</f>
        <v>1.1000162</v>
      </c>
      <c r="S308" s="230">
        <v>0</v>
      </c>
      <c r="T308" s="231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2" t="s">
        <v>146</v>
      </c>
      <c r="AT308" s="232" t="s">
        <v>142</v>
      </c>
      <c r="AU308" s="232" t="s">
        <v>87</v>
      </c>
      <c r="AY308" s="18" t="s">
        <v>140</v>
      </c>
      <c r="BE308" s="233">
        <f>IF(N308="základní",J308,0)</f>
        <v>0</v>
      </c>
      <c r="BF308" s="233">
        <f>IF(N308="snížená",J308,0)</f>
        <v>0</v>
      </c>
      <c r="BG308" s="233">
        <f>IF(N308="zákl. přenesená",J308,0)</f>
        <v>0</v>
      </c>
      <c r="BH308" s="233">
        <f>IF(N308="sníž. přenesená",J308,0)</f>
        <v>0</v>
      </c>
      <c r="BI308" s="233">
        <f>IF(N308="nulová",J308,0)</f>
        <v>0</v>
      </c>
      <c r="BJ308" s="18" t="s">
        <v>85</v>
      </c>
      <c r="BK308" s="233">
        <f>ROUND(I308*H308,2)</f>
        <v>0</v>
      </c>
      <c r="BL308" s="18" t="s">
        <v>146</v>
      </c>
      <c r="BM308" s="232" t="s">
        <v>701</v>
      </c>
    </row>
    <row r="309" s="2" customFormat="1">
      <c r="A309" s="39"/>
      <c r="B309" s="40"/>
      <c r="C309" s="41"/>
      <c r="D309" s="234" t="s">
        <v>148</v>
      </c>
      <c r="E309" s="41"/>
      <c r="F309" s="235" t="s">
        <v>393</v>
      </c>
      <c r="G309" s="41"/>
      <c r="H309" s="41"/>
      <c r="I309" s="236"/>
      <c r="J309" s="41"/>
      <c r="K309" s="41"/>
      <c r="L309" s="45"/>
      <c r="M309" s="237"/>
      <c r="N309" s="238"/>
      <c r="O309" s="92"/>
      <c r="P309" s="92"/>
      <c r="Q309" s="92"/>
      <c r="R309" s="92"/>
      <c r="S309" s="92"/>
      <c r="T309" s="93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148</v>
      </c>
      <c r="AU309" s="18" t="s">
        <v>87</v>
      </c>
    </row>
    <row r="310" s="14" customFormat="1">
      <c r="A310" s="14"/>
      <c r="B310" s="251"/>
      <c r="C310" s="252"/>
      <c r="D310" s="241" t="s">
        <v>150</v>
      </c>
      <c r="E310" s="253" t="s">
        <v>1</v>
      </c>
      <c r="F310" s="254" t="s">
        <v>568</v>
      </c>
      <c r="G310" s="252"/>
      <c r="H310" s="253" t="s">
        <v>1</v>
      </c>
      <c r="I310" s="255"/>
      <c r="J310" s="252"/>
      <c r="K310" s="252"/>
      <c r="L310" s="256"/>
      <c r="M310" s="257"/>
      <c r="N310" s="258"/>
      <c r="O310" s="258"/>
      <c r="P310" s="258"/>
      <c r="Q310" s="258"/>
      <c r="R310" s="258"/>
      <c r="S310" s="258"/>
      <c r="T310" s="259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60" t="s">
        <v>150</v>
      </c>
      <c r="AU310" s="260" t="s">
        <v>87</v>
      </c>
      <c r="AV310" s="14" t="s">
        <v>85</v>
      </c>
      <c r="AW310" s="14" t="s">
        <v>32</v>
      </c>
      <c r="AX310" s="14" t="s">
        <v>77</v>
      </c>
      <c r="AY310" s="260" t="s">
        <v>140</v>
      </c>
    </row>
    <row r="311" s="13" customFormat="1">
      <c r="A311" s="13"/>
      <c r="B311" s="239"/>
      <c r="C311" s="240"/>
      <c r="D311" s="241" t="s">
        <v>150</v>
      </c>
      <c r="E311" s="242" t="s">
        <v>1</v>
      </c>
      <c r="F311" s="243" t="s">
        <v>608</v>
      </c>
      <c r="G311" s="240"/>
      <c r="H311" s="244">
        <v>2340.46</v>
      </c>
      <c r="I311" s="245"/>
      <c r="J311" s="240"/>
      <c r="K311" s="240"/>
      <c r="L311" s="246"/>
      <c r="M311" s="247"/>
      <c r="N311" s="248"/>
      <c r="O311" s="248"/>
      <c r="P311" s="248"/>
      <c r="Q311" s="248"/>
      <c r="R311" s="248"/>
      <c r="S311" s="248"/>
      <c r="T311" s="249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0" t="s">
        <v>150</v>
      </c>
      <c r="AU311" s="250" t="s">
        <v>87</v>
      </c>
      <c r="AV311" s="13" t="s">
        <v>87</v>
      </c>
      <c r="AW311" s="13" t="s">
        <v>32</v>
      </c>
      <c r="AX311" s="13" t="s">
        <v>85</v>
      </c>
      <c r="AY311" s="250" t="s">
        <v>140</v>
      </c>
    </row>
    <row r="312" s="14" customFormat="1">
      <c r="A312" s="14"/>
      <c r="B312" s="251"/>
      <c r="C312" s="252"/>
      <c r="D312" s="241" t="s">
        <v>150</v>
      </c>
      <c r="E312" s="253" t="s">
        <v>1</v>
      </c>
      <c r="F312" s="254" t="s">
        <v>541</v>
      </c>
      <c r="G312" s="252"/>
      <c r="H312" s="253" t="s">
        <v>1</v>
      </c>
      <c r="I312" s="255"/>
      <c r="J312" s="252"/>
      <c r="K312" s="252"/>
      <c r="L312" s="256"/>
      <c r="M312" s="257"/>
      <c r="N312" s="258"/>
      <c r="O312" s="258"/>
      <c r="P312" s="258"/>
      <c r="Q312" s="258"/>
      <c r="R312" s="258"/>
      <c r="S312" s="258"/>
      <c r="T312" s="25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0" t="s">
        <v>150</v>
      </c>
      <c r="AU312" s="260" t="s">
        <v>87</v>
      </c>
      <c r="AV312" s="14" t="s">
        <v>85</v>
      </c>
      <c r="AW312" s="14" t="s">
        <v>32</v>
      </c>
      <c r="AX312" s="14" t="s">
        <v>77</v>
      </c>
      <c r="AY312" s="260" t="s">
        <v>140</v>
      </c>
    </row>
    <row r="313" s="12" customFormat="1" ht="22.8" customHeight="1">
      <c r="A313" s="12"/>
      <c r="B313" s="204"/>
      <c r="C313" s="205"/>
      <c r="D313" s="206" t="s">
        <v>76</v>
      </c>
      <c r="E313" s="218" t="s">
        <v>463</v>
      </c>
      <c r="F313" s="218" t="s">
        <v>464</v>
      </c>
      <c r="G313" s="205"/>
      <c r="H313" s="205"/>
      <c r="I313" s="208"/>
      <c r="J313" s="219">
        <f>BK313</f>
        <v>0</v>
      </c>
      <c r="K313" s="205"/>
      <c r="L313" s="210"/>
      <c r="M313" s="211"/>
      <c r="N313" s="212"/>
      <c r="O313" s="212"/>
      <c r="P313" s="213">
        <f>SUM(P314:P315)</f>
        <v>0</v>
      </c>
      <c r="Q313" s="212"/>
      <c r="R313" s="213">
        <f>SUM(R314:R315)</f>
        <v>0</v>
      </c>
      <c r="S313" s="212"/>
      <c r="T313" s="214">
        <f>SUM(T314:T315)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15" t="s">
        <v>85</v>
      </c>
      <c r="AT313" s="216" t="s">
        <v>76</v>
      </c>
      <c r="AU313" s="216" t="s">
        <v>85</v>
      </c>
      <c r="AY313" s="215" t="s">
        <v>140</v>
      </c>
      <c r="BK313" s="217">
        <f>SUM(BK314:BK315)</f>
        <v>0</v>
      </c>
    </row>
    <row r="314" s="2" customFormat="1" ht="33" customHeight="1">
      <c r="A314" s="39"/>
      <c r="B314" s="40"/>
      <c r="C314" s="220" t="s">
        <v>474</v>
      </c>
      <c r="D314" s="220" t="s">
        <v>142</v>
      </c>
      <c r="E314" s="221" t="s">
        <v>466</v>
      </c>
      <c r="F314" s="222" t="s">
        <v>467</v>
      </c>
      <c r="G314" s="223" t="s">
        <v>199</v>
      </c>
      <c r="H314" s="224">
        <v>1871.914</v>
      </c>
      <c r="I314" s="225"/>
      <c r="J314" s="226">
        <f>ROUND(I314*H314,2)</f>
        <v>0</v>
      </c>
      <c r="K314" s="227"/>
      <c r="L314" s="45"/>
      <c r="M314" s="228" t="s">
        <v>1</v>
      </c>
      <c r="N314" s="229" t="s">
        <v>42</v>
      </c>
      <c r="O314" s="92"/>
      <c r="P314" s="230">
        <f>O314*H314</f>
        <v>0</v>
      </c>
      <c r="Q314" s="230">
        <v>0</v>
      </c>
      <c r="R314" s="230">
        <f>Q314*H314</f>
        <v>0</v>
      </c>
      <c r="S314" s="230">
        <v>0</v>
      </c>
      <c r="T314" s="231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2" t="s">
        <v>146</v>
      </c>
      <c r="AT314" s="232" t="s">
        <v>142</v>
      </c>
      <c r="AU314" s="232" t="s">
        <v>87</v>
      </c>
      <c r="AY314" s="18" t="s">
        <v>140</v>
      </c>
      <c r="BE314" s="233">
        <f>IF(N314="základní",J314,0)</f>
        <v>0</v>
      </c>
      <c r="BF314" s="233">
        <f>IF(N314="snížená",J314,0)</f>
        <v>0</v>
      </c>
      <c r="BG314" s="233">
        <f>IF(N314="zákl. přenesená",J314,0)</f>
        <v>0</v>
      </c>
      <c r="BH314" s="233">
        <f>IF(N314="sníž. přenesená",J314,0)</f>
        <v>0</v>
      </c>
      <c r="BI314" s="233">
        <f>IF(N314="nulová",J314,0)</f>
        <v>0</v>
      </c>
      <c r="BJ314" s="18" t="s">
        <v>85</v>
      </c>
      <c r="BK314" s="233">
        <f>ROUND(I314*H314,2)</f>
        <v>0</v>
      </c>
      <c r="BL314" s="18" t="s">
        <v>146</v>
      </c>
      <c r="BM314" s="232" t="s">
        <v>702</v>
      </c>
    </row>
    <row r="315" s="2" customFormat="1">
      <c r="A315" s="39"/>
      <c r="B315" s="40"/>
      <c r="C315" s="41"/>
      <c r="D315" s="234" t="s">
        <v>148</v>
      </c>
      <c r="E315" s="41"/>
      <c r="F315" s="235" t="s">
        <v>469</v>
      </c>
      <c r="G315" s="41"/>
      <c r="H315" s="41"/>
      <c r="I315" s="236"/>
      <c r="J315" s="41"/>
      <c r="K315" s="41"/>
      <c r="L315" s="45"/>
      <c r="M315" s="237"/>
      <c r="N315" s="238"/>
      <c r="O315" s="92"/>
      <c r="P315" s="92"/>
      <c r="Q315" s="92"/>
      <c r="R315" s="92"/>
      <c r="S315" s="92"/>
      <c r="T315" s="93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148</v>
      </c>
      <c r="AU315" s="18" t="s">
        <v>87</v>
      </c>
    </row>
    <row r="316" s="12" customFormat="1" ht="25.92" customHeight="1">
      <c r="A316" s="12"/>
      <c r="B316" s="204"/>
      <c r="C316" s="205"/>
      <c r="D316" s="206" t="s">
        <v>76</v>
      </c>
      <c r="E316" s="207" t="s">
        <v>501</v>
      </c>
      <c r="F316" s="207" t="s">
        <v>502</v>
      </c>
      <c r="G316" s="205"/>
      <c r="H316" s="205"/>
      <c r="I316" s="208"/>
      <c r="J316" s="209">
        <f>BK316</f>
        <v>0</v>
      </c>
      <c r="K316" s="205"/>
      <c r="L316" s="210"/>
      <c r="M316" s="211"/>
      <c r="N316" s="212"/>
      <c r="O316" s="212"/>
      <c r="P316" s="213">
        <f>SUM(P317:P324)</f>
        <v>0</v>
      </c>
      <c r="Q316" s="212"/>
      <c r="R316" s="213">
        <f>SUM(R317:R324)</f>
        <v>0</v>
      </c>
      <c r="S316" s="212"/>
      <c r="T316" s="214">
        <f>SUM(T317:T324)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15" t="s">
        <v>177</v>
      </c>
      <c r="AT316" s="216" t="s">
        <v>76</v>
      </c>
      <c r="AU316" s="216" t="s">
        <v>77</v>
      </c>
      <c r="AY316" s="215" t="s">
        <v>140</v>
      </c>
      <c r="BK316" s="217">
        <f>SUM(BK317:BK324)</f>
        <v>0</v>
      </c>
    </row>
    <row r="317" s="2" customFormat="1" ht="62.7" customHeight="1">
      <c r="A317" s="39"/>
      <c r="B317" s="40"/>
      <c r="C317" s="220" t="s">
        <v>480</v>
      </c>
      <c r="D317" s="220" t="s">
        <v>142</v>
      </c>
      <c r="E317" s="221" t="s">
        <v>504</v>
      </c>
      <c r="F317" s="222" t="s">
        <v>505</v>
      </c>
      <c r="G317" s="223" t="s">
        <v>506</v>
      </c>
      <c r="H317" s="224">
        <v>1</v>
      </c>
      <c r="I317" s="225"/>
      <c r="J317" s="226">
        <f>ROUND(I317*H317,2)</f>
        <v>0</v>
      </c>
      <c r="K317" s="227"/>
      <c r="L317" s="45"/>
      <c r="M317" s="228" t="s">
        <v>1</v>
      </c>
      <c r="N317" s="229" t="s">
        <v>42</v>
      </c>
      <c r="O317" s="92"/>
      <c r="P317" s="230">
        <f>O317*H317</f>
        <v>0</v>
      </c>
      <c r="Q317" s="230">
        <v>0</v>
      </c>
      <c r="R317" s="230">
        <f>Q317*H317</f>
        <v>0</v>
      </c>
      <c r="S317" s="230">
        <v>0</v>
      </c>
      <c r="T317" s="231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2" t="s">
        <v>146</v>
      </c>
      <c r="AT317" s="232" t="s">
        <v>142</v>
      </c>
      <c r="AU317" s="232" t="s">
        <v>85</v>
      </c>
      <c r="AY317" s="18" t="s">
        <v>140</v>
      </c>
      <c r="BE317" s="233">
        <f>IF(N317="základní",J317,0)</f>
        <v>0</v>
      </c>
      <c r="BF317" s="233">
        <f>IF(N317="snížená",J317,0)</f>
        <v>0</v>
      </c>
      <c r="BG317" s="233">
        <f>IF(N317="zákl. přenesená",J317,0)</f>
        <v>0</v>
      </c>
      <c r="BH317" s="233">
        <f>IF(N317="sníž. přenesená",J317,0)</f>
        <v>0</v>
      </c>
      <c r="BI317" s="233">
        <f>IF(N317="nulová",J317,0)</f>
        <v>0</v>
      </c>
      <c r="BJ317" s="18" t="s">
        <v>85</v>
      </c>
      <c r="BK317" s="233">
        <f>ROUND(I317*H317,2)</f>
        <v>0</v>
      </c>
      <c r="BL317" s="18" t="s">
        <v>146</v>
      </c>
      <c r="BM317" s="232" t="s">
        <v>703</v>
      </c>
    </row>
    <row r="318" s="2" customFormat="1" ht="21.75" customHeight="1">
      <c r="A318" s="39"/>
      <c r="B318" s="40"/>
      <c r="C318" s="220" t="s">
        <v>485</v>
      </c>
      <c r="D318" s="220" t="s">
        <v>142</v>
      </c>
      <c r="E318" s="221" t="s">
        <v>509</v>
      </c>
      <c r="F318" s="222" t="s">
        <v>510</v>
      </c>
      <c r="G318" s="223" t="s">
        <v>506</v>
      </c>
      <c r="H318" s="224">
        <v>1</v>
      </c>
      <c r="I318" s="225"/>
      <c r="J318" s="226">
        <f>ROUND(I318*H318,2)</f>
        <v>0</v>
      </c>
      <c r="K318" s="227"/>
      <c r="L318" s="45"/>
      <c r="M318" s="228" t="s">
        <v>1</v>
      </c>
      <c r="N318" s="229" t="s">
        <v>42</v>
      </c>
      <c r="O318" s="92"/>
      <c r="P318" s="230">
        <f>O318*H318</f>
        <v>0</v>
      </c>
      <c r="Q318" s="230">
        <v>0</v>
      </c>
      <c r="R318" s="230">
        <f>Q318*H318</f>
        <v>0</v>
      </c>
      <c r="S318" s="230">
        <v>0</v>
      </c>
      <c r="T318" s="231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2" t="s">
        <v>146</v>
      </c>
      <c r="AT318" s="232" t="s">
        <v>142</v>
      </c>
      <c r="AU318" s="232" t="s">
        <v>85</v>
      </c>
      <c r="AY318" s="18" t="s">
        <v>140</v>
      </c>
      <c r="BE318" s="233">
        <f>IF(N318="základní",J318,0)</f>
        <v>0</v>
      </c>
      <c r="BF318" s="233">
        <f>IF(N318="snížená",J318,0)</f>
        <v>0</v>
      </c>
      <c r="BG318" s="233">
        <f>IF(N318="zákl. přenesená",J318,0)</f>
        <v>0</v>
      </c>
      <c r="BH318" s="233">
        <f>IF(N318="sníž. přenesená",J318,0)</f>
        <v>0</v>
      </c>
      <c r="BI318" s="233">
        <f>IF(N318="nulová",J318,0)</f>
        <v>0</v>
      </c>
      <c r="BJ318" s="18" t="s">
        <v>85</v>
      </c>
      <c r="BK318" s="233">
        <f>ROUND(I318*H318,2)</f>
        <v>0</v>
      </c>
      <c r="BL318" s="18" t="s">
        <v>146</v>
      </c>
      <c r="BM318" s="232" t="s">
        <v>704</v>
      </c>
    </row>
    <row r="319" s="2" customFormat="1" ht="16.5" customHeight="1">
      <c r="A319" s="39"/>
      <c r="B319" s="40"/>
      <c r="C319" s="220" t="s">
        <v>491</v>
      </c>
      <c r="D319" s="220" t="s">
        <v>142</v>
      </c>
      <c r="E319" s="221" t="s">
        <v>513</v>
      </c>
      <c r="F319" s="222" t="s">
        <v>514</v>
      </c>
      <c r="G319" s="223" t="s">
        <v>506</v>
      </c>
      <c r="H319" s="224">
        <v>1</v>
      </c>
      <c r="I319" s="225"/>
      <c r="J319" s="226">
        <f>ROUND(I319*H319,2)</f>
        <v>0</v>
      </c>
      <c r="K319" s="227"/>
      <c r="L319" s="45"/>
      <c r="M319" s="228" t="s">
        <v>1</v>
      </c>
      <c r="N319" s="229" t="s">
        <v>42</v>
      </c>
      <c r="O319" s="92"/>
      <c r="P319" s="230">
        <f>O319*H319</f>
        <v>0</v>
      </c>
      <c r="Q319" s="230">
        <v>0</v>
      </c>
      <c r="R319" s="230">
        <f>Q319*H319</f>
        <v>0</v>
      </c>
      <c r="S319" s="230">
        <v>0</v>
      </c>
      <c r="T319" s="231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2" t="s">
        <v>146</v>
      </c>
      <c r="AT319" s="232" t="s">
        <v>142</v>
      </c>
      <c r="AU319" s="232" t="s">
        <v>85</v>
      </c>
      <c r="AY319" s="18" t="s">
        <v>140</v>
      </c>
      <c r="BE319" s="233">
        <f>IF(N319="základní",J319,0)</f>
        <v>0</v>
      </c>
      <c r="BF319" s="233">
        <f>IF(N319="snížená",J319,0)</f>
        <v>0</v>
      </c>
      <c r="BG319" s="233">
        <f>IF(N319="zákl. přenesená",J319,0)</f>
        <v>0</v>
      </c>
      <c r="BH319" s="233">
        <f>IF(N319="sníž. přenesená",J319,0)</f>
        <v>0</v>
      </c>
      <c r="BI319" s="233">
        <f>IF(N319="nulová",J319,0)</f>
        <v>0</v>
      </c>
      <c r="BJ319" s="18" t="s">
        <v>85</v>
      </c>
      <c r="BK319" s="233">
        <f>ROUND(I319*H319,2)</f>
        <v>0</v>
      </c>
      <c r="BL319" s="18" t="s">
        <v>146</v>
      </c>
      <c r="BM319" s="232" t="s">
        <v>705</v>
      </c>
    </row>
    <row r="320" s="2" customFormat="1" ht="16.5" customHeight="1">
      <c r="A320" s="39"/>
      <c r="B320" s="40"/>
      <c r="C320" s="220" t="s">
        <v>496</v>
      </c>
      <c r="D320" s="220" t="s">
        <v>142</v>
      </c>
      <c r="E320" s="221" t="s">
        <v>517</v>
      </c>
      <c r="F320" s="222" t="s">
        <v>518</v>
      </c>
      <c r="G320" s="223" t="s">
        <v>506</v>
      </c>
      <c r="H320" s="224">
        <v>1</v>
      </c>
      <c r="I320" s="225"/>
      <c r="J320" s="226">
        <f>ROUND(I320*H320,2)</f>
        <v>0</v>
      </c>
      <c r="K320" s="227"/>
      <c r="L320" s="45"/>
      <c r="M320" s="228" t="s">
        <v>1</v>
      </c>
      <c r="N320" s="229" t="s">
        <v>42</v>
      </c>
      <c r="O320" s="92"/>
      <c r="P320" s="230">
        <f>O320*H320</f>
        <v>0</v>
      </c>
      <c r="Q320" s="230">
        <v>0</v>
      </c>
      <c r="R320" s="230">
        <f>Q320*H320</f>
        <v>0</v>
      </c>
      <c r="S320" s="230">
        <v>0</v>
      </c>
      <c r="T320" s="231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2" t="s">
        <v>146</v>
      </c>
      <c r="AT320" s="232" t="s">
        <v>142</v>
      </c>
      <c r="AU320" s="232" t="s">
        <v>85</v>
      </c>
      <c r="AY320" s="18" t="s">
        <v>140</v>
      </c>
      <c r="BE320" s="233">
        <f>IF(N320="základní",J320,0)</f>
        <v>0</v>
      </c>
      <c r="BF320" s="233">
        <f>IF(N320="snížená",J320,0)</f>
        <v>0</v>
      </c>
      <c r="BG320" s="233">
        <f>IF(N320="zákl. přenesená",J320,0)</f>
        <v>0</v>
      </c>
      <c r="BH320" s="233">
        <f>IF(N320="sníž. přenesená",J320,0)</f>
        <v>0</v>
      </c>
      <c r="BI320" s="233">
        <f>IF(N320="nulová",J320,0)</f>
        <v>0</v>
      </c>
      <c r="BJ320" s="18" t="s">
        <v>85</v>
      </c>
      <c r="BK320" s="233">
        <f>ROUND(I320*H320,2)</f>
        <v>0</v>
      </c>
      <c r="BL320" s="18" t="s">
        <v>146</v>
      </c>
      <c r="BM320" s="232" t="s">
        <v>706</v>
      </c>
    </row>
    <row r="321" s="2" customFormat="1" ht="16.5" customHeight="1">
      <c r="A321" s="39"/>
      <c r="B321" s="40"/>
      <c r="C321" s="220" t="s">
        <v>503</v>
      </c>
      <c r="D321" s="220" t="s">
        <v>142</v>
      </c>
      <c r="E321" s="221" t="s">
        <v>521</v>
      </c>
      <c r="F321" s="222" t="s">
        <v>522</v>
      </c>
      <c r="G321" s="223" t="s">
        <v>506</v>
      </c>
      <c r="H321" s="224">
        <v>1</v>
      </c>
      <c r="I321" s="225"/>
      <c r="J321" s="226">
        <f>ROUND(I321*H321,2)</f>
        <v>0</v>
      </c>
      <c r="K321" s="227"/>
      <c r="L321" s="45"/>
      <c r="M321" s="228" t="s">
        <v>1</v>
      </c>
      <c r="N321" s="229" t="s">
        <v>42</v>
      </c>
      <c r="O321" s="92"/>
      <c r="P321" s="230">
        <f>O321*H321</f>
        <v>0</v>
      </c>
      <c r="Q321" s="230">
        <v>0</v>
      </c>
      <c r="R321" s="230">
        <f>Q321*H321</f>
        <v>0</v>
      </c>
      <c r="S321" s="230">
        <v>0</v>
      </c>
      <c r="T321" s="231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2" t="s">
        <v>146</v>
      </c>
      <c r="AT321" s="232" t="s">
        <v>142</v>
      </c>
      <c r="AU321" s="232" t="s">
        <v>85</v>
      </c>
      <c r="AY321" s="18" t="s">
        <v>140</v>
      </c>
      <c r="BE321" s="233">
        <f>IF(N321="základní",J321,0)</f>
        <v>0</v>
      </c>
      <c r="BF321" s="233">
        <f>IF(N321="snížená",J321,0)</f>
        <v>0</v>
      </c>
      <c r="BG321" s="233">
        <f>IF(N321="zákl. přenesená",J321,0)</f>
        <v>0</v>
      </c>
      <c r="BH321" s="233">
        <f>IF(N321="sníž. přenesená",J321,0)</f>
        <v>0</v>
      </c>
      <c r="BI321" s="233">
        <f>IF(N321="nulová",J321,0)</f>
        <v>0</v>
      </c>
      <c r="BJ321" s="18" t="s">
        <v>85</v>
      </c>
      <c r="BK321" s="233">
        <f>ROUND(I321*H321,2)</f>
        <v>0</v>
      </c>
      <c r="BL321" s="18" t="s">
        <v>146</v>
      </c>
      <c r="BM321" s="232" t="s">
        <v>707</v>
      </c>
    </row>
    <row r="322" s="2" customFormat="1" ht="37.8" customHeight="1">
      <c r="A322" s="39"/>
      <c r="B322" s="40"/>
      <c r="C322" s="220" t="s">
        <v>508</v>
      </c>
      <c r="D322" s="220" t="s">
        <v>142</v>
      </c>
      <c r="E322" s="221" t="s">
        <v>525</v>
      </c>
      <c r="F322" s="222" t="s">
        <v>526</v>
      </c>
      <c r="G322" s="223" t="s">
        <v>506</v>
      </c>
      <c r="H322" s="224">
        <v>1</v>
      </c>
      <c r="I322" s="225"/>
      <c r="J322" s="226">
        <f>ROUND(I322*H322,2)</f>
        <v>0</v>
      </c>
      <c r="K322" s="227"/>
      <c r="L322" s="45"/>
      <c r="M322" s="228" t="s">
        <v>1</v>
      </c>
      <c r="N322" s="229" t="s">
        <v>42</v>
      </c>
      <c r="O322" s="92"/>
      <c r="P322" s="230">
        <f>O322*H322</f>
        <v>0</v>
      </c>
      <c r="Q322" s="230">
        <v>0</v>
      </c>
      <c r="R322" s="230">
        <f>Q322*H322</f>
        <v>0</v>
      </c>
      <c r="S322" s="230">
        <v>0</v>
      </c>
      <c r="T322" s="231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2" t="s">
        <v>146</v>
      </c>
      <c r="AT322" s="232" t="s">
        <v>142</v>
      </c>
      <c r="AU322" s="232" t="s">
        <v>85</v>
      </c>
      <c r="AY322" s="18" t="s">
        <v>140</v>
      </c>
      <c r="BE322" s="233">
        <f>IF(N322="základní",J322,0)</f>
        <v>0</v>
      </c>
      <c r="BF322" s="233">
        <f>IF(N322="snížená",J322,0)</f>
        <v>0</v>
      </c>
      <c r="BG322" s="233">
        <f>IF(N322="zákl. přenesená",J322,0)</f>
        <v>0</v>
      </c>
      <c r="BH322" s="233">
        <f>IF(N322="sníž. přenesená",J322,0)</f>
        <v>0</v>
      </c>
      <c r="BI322" s="233">
        <f>IF(N322="nulová",J322,0)</f>
        <v>0</v>
      </c>
      <c r="BJ322" s="18" t="s">
        <v>85</v>
      </c>
      <c r="BK322" s="233">
        <f>ROUND(I322*H322,2)</f>
        <v>0</v>
      </c>
      <c r="BL322" s="18" t="s">
        <v>146</v>
      </c>
      <c r="BM322" s="232" t="s">
        <v>708</v>
      </c>
    </row>
    <row r="323" s="2" customFormat="1" ht="16.5" customHeight="1">
      <c r="A323" s="39"/>
      <c r="B323" s="40"/>
      <c r="C323" s="220" t="s">
        <v>512</v>
      </c>
      <c r="D323" s="220" t="s">
        <v>142</v>
      </c>
      <c r="E323" s="221" t="s">
        <v>529</v>
      </c>
      <c r="F323" s="222" t="s">
        <v>530</v>
      </c>
      <c r="G323" s="223" t="s">
        <v>506</v>
      </c>
      <c r="H323" s="224">
        <v>1</v>
      </c>
      <c r="I323" s="225"/>
      <c r="J323" s="226">
        <f>ROUND(I323*H323,2)</f>
        <v>0</v>
      </c>
      <c r="K323" s="227"/>
      <c r="L323" s="45"/>
      <c r="M323" s="228" t="s">
        <v>1</v>
      </c>
      <c r="N323" s="229" t="s">
        <v>42</v>
      </c>
      <c r="O323" s="92"/>
      <c r="P323" s="230">
        <f>O323*H323</f>
        <v>0</v>
      </c>
      <c r="Q323" s="230">
        <v>0</v>
      </c>
      <c r="R323" s="230">
        <f>Q323*H323</f>
        <v>0</v>
      </c>
      <c r="S323" s="230">
        <v>0</v>
      </c>
      <c r="T323" s="231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2" t="s">
        <v>146</v>
      </c>
      <c r="AT323" s="232" t="s">
        <v>142</v>
      </c>
      <c r="AU323" s="232" t="s">
        <v>85</v>
      </c>
      <c r="AY323" s="18" t="s">
        <v>140</v>
      </c>
      <c r="BE323" s="233">
        <f>IF(N323="základní",J323,0)</f>
        <v>0</v>
      </c>
      <c r="BF323" s="233">
        <f>IF(N323="snížená",J323,0)</f>
        <v>0</v>
      </c>
      <c r="BG323" s="233">
        <f>IF(N323="zákl. přenesená",J323,0)</f>
        <v>0</v>
      </c>
      <c r="BH323" s="233">
        <f>IF(N323="sníž. přenesená",J323,0)</f>
        <v>0</v>
      </c>
      <c r="BI323" s="233">
        <f>IF(N323="nulová",J323,0)</f>
        <v>0</v>
      </c>
      <c r="BJ323" s="18" t="s">
        <v>85</v>
      </c>
      <c r="BK323" s="233">
        <f>ROUND(I323*H323,2)</f>
        <v>0</v>
      </c>
      <c r="BL323" s="18" t="s">
        <v>146</v>
      </c>
      <c r="BM323" s="232" t="s">
        <v>709</v>
      </c>
    </row>
    <row r="324" s="2" customFormat="1" ht="16.5" customHeight="1">
      <c r="A324" s="39"/>
      <c r="B324" s="40"/>
      <c r="C324" s="220" t="s">
        <v>516</v>
      </c>
      <c r="D324" s="220" t="s">
        <v>142</v>
      </c>
      <c r="E324" s="221" t="s">
        <v>533</v>
      </c>
      <c r="F324" s="222" t="s">
        <v>534</v>
      </c>
      <c r="G324" s="223" t="s">
        <v>506</v>
      </c>
      <c r="H324" s="224">
        <v>1</v>
      </c>
      <c r="I324" s="225"/>
      <c r="J324" s="226">
        <f>ROUND(I324*H324,2)</f>
        <v>0</v>
      </c>
      <c r="K324" s="227"/>
      <c r="L324" s="45"/>
      <c r="M324" s="295" t="s">
        <v>1</v>
      </c>
      <c r="N324" s="296" t="s">
        <v>42</v>
      </c>
      <c r="O324" s="297"/>
      <c r="P324" s="298">
        <f>O324*H324</f>
        <v>0</v>
      </c>
      <c r="Q324" s="298">
        <v>0</v>
      </c>
      <c r="R324" s="298">
        <f>Q324*H324</f>
        <v>0</v>
      </c>
      <c r="S324" s="298">
        <v>0</v>
      </c>
      <c r="T324" s="299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2" t="s">
        <v>146</v>
      </c>
      <c r="AT324" s="232" t="s">
        <v>142</v>
      </c>
      <c r="AU324" s="232" t="s">
        <v>85</v>
      </c>
      <c r="AY324" s="18" t="s">
        <v>140</v>
      </c>
      <c r="BE324" s="233">
        <f>IF(N324="základní",J324,0)</f>
        <v>0</v>
      </c>
      <c r="BF324" s="233">
        <f>IF(N324="snížená",J324,0)</f>
        <v>0</v>
      </c>
      <c r="BG324" s="233">
        <f>IF(N324="zákl. přenesená",J324,0)</f>
        <v>0</v>
      </c>
      <c r="BH324" s="233">
        <f>IF(N324="sníž. přenesená",J324,0)</f>
        <v>0</v>
      </c>
      <c r="BI324" s="233">
        <f>IF(N324="nulová",J324,0)</f>
        <v>0</v>
      </c>
      <c r="BJ324" s="18" t="s">
        <v>85</v>
      </c>
      <c r="BK324" s="233">
        <f>ROUND(I324*H324,2)</f>
        <v>0</v>
      </c>
      <c r="BL324" s="18" t="s">
        <v>146</v>
      </c>
      <c r="BM324" s="232" t="s">
        <v>710</v>
      </c>
    </row>
    <row r="325" s="2" customFormat="1" ht="6.96" customHeight="1">
      <c r="A325" s="39"/>
      <c r="B325" s="67"/>
      <c r="C325" s="68"/>
      <c r="D325" s="68"/>
      <c r="E325" s="68"/>
      <c r="F325" s="68"/>
      <c r="G325" s="68"/>
      <c r="H325" s="68"/>
      <c r="I325" s="68"/>
      <c r="J325" s="68"/>
      <c r="K325" s="68"/>
      <c r="L325" s="45"/>
      <c r="M325" s="39"/>
      <c r="O325" s="39"/>
      <c r="P325" s="39"/>
      <c r="Q325" s="39"/>
      <c r="R325" s="39"/>
      <c r="S325" s="39"/>
      <c r="T325" s="39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</row>
  </sheetData>
  <sheetProtection sheet="1" autoFilter="0" formatColumns="0" formatRows="0" objects="1" scenarios="1" spinCount="100000" saltValue="4osyXblNJ74n7d8RMdgTGXZPOVkkB2aB3ZjVjuaehi3tygmmLCWsF/6N3miaLDCbjRQIGRWnu9re+yfriF9thA==" hashValue="k09w9a4pJByccPbw+l5nKyfyec4MZYI9/O8rq2AEPq4u2jXMfPUrnkyv8oCHKFABO+BlC7F3AcaDuEouUZT88g==" algorithmName="SHA-512" password="CC35"/>
  <autoFilter ref="C124:K324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hyperlinks>
    <hyperlink ref="F129" r:id="rId1" display="https://podminky.urs.cz/item/CS_URS_2021_02/111301111"/>
    <hyperlink ref="F133" r:id="rId2" display="https://podminky.urs.cz/item/CS_URS_2021_02/122151105"/>
    <hyperlink ref="F140" r:id="rId3" display="https://podminky.urs.cz/item/CS_URS_2021_02/129001101"/>
    <hyperlink ref="F143" r:id="rId4" display="https://podminky.urs.cz/item/CS_URS_2021_02/132151104"/>
    <hyperlink ref="F147" r:id="rId5" display="https://podminky.urs.cz/item/CS_URS_2021_02/133151101"/>
    <hyperlink ref="F151" r:id="rId6" display="https://podminky.urs.cz/item/CS_URS_2021_02/139001101"/>
    <hyperlink ref="F154" r:id="rId7" display="https://podminky.urs.cz/item/CS_URS_2021_02/162751117"/>
    <hyperlink ref="F172" r:id="rId8" display="https://podminky.urs.cz/item/CS_URS_2021_02/171152111"/>
    <hyperlink ref="F179" r:id="rId9" display="https://podminky.urs.cz/item/CS_URS_2021_02/171201231"/>
    <hyperlink ref="F182" r:id="rId10" display="https://podminky.urs.cz/item/CS_URS_2021_02/171251201"/>
    <hyperlink ref="F184" r:id="rId11" display="https://podminky.urs.cz/item/CS_URS_2021_02/174151101"/>
    <hyperlink ref="F193" r:id="rId12" display="https://podminky.urs.cz/item/CS_URS_2021_02/175111201"/>
    <hyperlink ref="F199" r:id="rId13" display="https://podminky.urs.cz/item/CS_URS_2021_02/175151101"/>
    <hyperlink ref="F205" r:id="rId14" display="https://podminky.urs.cz/item/CS_URS_2021_02/181151322"/>
    <hyperlink ref="F208" r:id="rId15" display="https://podminky.urs.cz/item/CS_URS_2021_02/181451132"/>
    <hyperlink ref="F212" r:id="rId16" display="https://podminky.urs.cz/item/CS_URS_2021_02/181951112"/>
    <hyperlink ref="F221" r:id="rId17" display="https://podminky.urs.cz/item/CS_URS_2021_02/182351133"/>
    <hyperlink ref="F227" r:id="rId18" display="https://podminky.urs.cz/item/CS_URS_2021_02/213141131"/>
    <hyperlink ref="F234" r:id="rId19" display="https://podminky.urs.cz/item/CS_URS_2021_02/451573111"/>
    <hyperlink ref="F239" r:id="rId20" display="https://podminky.urs.cz/item/CS_URS_2021_02/564811113"/>
    <hyperlink ref="F244" r:id="rId21" display="https://podminky.urs.cz/item/CS_URS_2021_02/564851111"/>
    <hyperlink ref="F248" r:id="rId22" display="https://podminky.urs.cz/item/CS_URS_2021_02/564861111"/>
    <hyperlink ref="F253" r:id="rId23" display="https://podminky.urs.cz/item/CS_URS_2021_02/567121111"/>
    <hyperlink ref="F257" r:id="rId24" display="https://podminky.urs.cz/item/CS_URS_2021_02/569851111"/>
    <hyperlink ref="F260" r:id="rId25" display="https://podminky.urs.cz/item/CS_URS_2021_02/573111112"/>
    <hyperlink ref="F264" r:id="rId26" display="https://podminky.urs.cz/item/CS_URS_2021_02/573211108"/>
    <hyperlink ref="F267" r:id="rId27" display="https://podminky.urs.cz/item/CS_URS_2021_02/573451113"/>
    <hyperlink ref="F269" r:id="rId28" display="https://podminky.urs.cz/item/CS_URS_2021_02/574381112"/>
    <hyperlink ref="F273" r:id="rId29" display="https://podminky.urs.cz/item/CS_URS_2021_02/577134111"/>
    <hyperlink ref="F277" r:id="rId30" display="https://podminky.urs.cz/item/CS_URS_2021_02/577145112"/>
    <hyperlink ref="F280" r:id="rId31" display="https://podminky.urs.cz/item/CS_URS_2021_02/597361121"/>
    <hyperlink ref="F285" r:id="rId32" display="https://podminky.urs.cz/item/CS_URS_2021_02/871228111"/>
    <hyperlink ref="F291" r:id="rId33" display="https://podminky.urs.cz/item/CS_URS_2021_02/894411311"/>
    <hyperlink ref="F294" r:id="rId34" display="https://podminky.urs.cz/item/CS_URS_2021_02/894412411"/>
    <hyperlink ref="F297" r:id="rId35" display="https://podminky.urs.cz/item/CS_URS_2021_02/895111121"/>
    <hyperlink ref="F301" r:id="rId36" display="https://podminky.urs.cz/item/CS_URS_2021_02/895641111"/>
    <hyperlink ref="F304" r:id="rId37" display="https://podminky.urs.cz/item/CS_URS_2021_02/899104112"/>
    <hyperlink ref="F309" r:id="rId38" display="https://podminky.urs.cz/item/CS_URS_2021_02/919726122"/>
    <hyperlink ref="F315" r:id="rId39" display="https://podminky.urs.cz/item/CS_URS_2021_02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106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Rekonstrukce polních cest, k.ú. Helvíkovice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711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10. 9. 2021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37</v>
      </c>
      <c r="E30" s="39"/>
      <c r="F30" s="39"/>
      <c r="G30" s="39"/>
      <c r="H30" s="39"/>
      <c r="I30" s="39"/>
      <c r="J30" s="152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39</v>
      </c>
      <c r="G32" s="39"/>
      <c r="H32" s="39"/>
      <c r="I32" s="153" t="s">
        <v>38</v>
      </c>
      <c r="J32" s="153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41</v>
      </c>
      <c r="E33" s="141" t="s">
        <v>42</v>
      </c>
      <c r="F33" s="155">
        <f>ROUND((SUM(BE125:BE314)),  2)</f>
        <v>0</v>
      </c>
      <c r="G33" s="39"/>
      <c r="H33" s="39"/>
      <c r="I33" s="156">
        <v>0.20999999999999999</v>
      </c>
      <c r="J33" s="155">
        <f>ROUND(((SUM(BE125:BE314))*I33),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43</v>
      </c>
      <c r="F34" s="155">
        <f>ROUND((SUM(BF125:BF314)),  2)</f>
        <v>0</v>
      </c>
      <c r="G34" s="39"/>
      <c r="H34" s="39"/>
      <c r="I34" s="156">
        <v>0.14999999999999999</v>
      </c>
      <c r="J34" s="155">
        <f>ROUND(((SUM(BF125:BF314))*I34),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44</v>
      </c>
      <c r="F35" s="155">
        <f>ROUND((SUM(BG125:BG314)),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45</v>
      </c>
      <c r="F36" s="155">
        <f>ROUND((SUM(BH125:BH314)),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46</v>
      </c>
      <c r="F37" s="155">
        <f>ROUND((SUM(BI125:BI314)),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Rekonstrukce polních cest, k.ú. Helvíkovice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103 - Polní cesta C22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Helvíkovice</v>
      </c>
      <c r="G89" s="41"/>
      <c r="H89" s="41"/>
      <c r="I89" s="33" t="s">
        <v>22</v>
      </c>
      <c r="J89" s="80" t="str">
        <f>IF(J12="","",J12)</f>
        <v>10. 9. 2021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Obec Helvíkovice, Helvíkovice 3, 564 01 Žamberk</v>
      </c>
      <c r="G91" s="41"/>
      <c r="H91" s="41"/>
      <c r="I91" s="33" t="s">
        <v>30</v>
      </c>
      <c r="J91" s="37" t="str">
        <f>E21</f>
        <v>Kamil Hronovský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111</v>
      </c>
      <c r="D94" s="177"/>
      <c r="E94" s="177"/>
      <c r="F94" s="177"/>
      <c r="G94" s="177"/>
      <c r="H94" s="177"/>
      <c r="I94" s="177"/>
      <c r="J94" s="178" t="s">
        <v>112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113</v>
      </c>
      <c r="D96" s="41"/>
      <c r="E96" s="41"/>
      <c r="F96" s="41"/>
      <c r="G96" s="41"/>
      <c r="H96" s="41"/>
      <c r="I96" s="41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114</v>
      </c>
    </row>
    <row r="97" s="9" customFormat="1" ht="24.96" customHeight="1">
      <c r="A97" s="9"/>
      <c r="B97" s="180"/>
      <c r="C97" s="181"/>
      <c r="D97" s="182" t="s">
        <v>115</v>
      </c>
      <c r="E97" s="183"/>
      <c r="F97" s="183"/>
      <c r="G97" s="183"/>
      <c r="H97" s="183"/>
      <c r="I97" s="183"/>
      <c r="J97" s="184">
        <f>J126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116</v>
      </c>
      <c r="E98" s="189"/>
      <c r="F98" s="189"/>
      <c r="G98" s="189"/>
      <c r="H98" s="189"/>
      <c r="I98" s="189"/>
      <c r="J98" s="190">
        <f>J127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537</v>
      </c>
      <c r="E99" s="189"/>
      <c r="F99" s="189"/>
      <c r="G99" s="189"/>
      <c r="H99" s="189"/>
      <c r="I99" s="189"/>
      <c r="J99" s="190">
        <f>J217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117</v>
      </c>
      <c r="E100" s="189"/>
      <c r="F100" s="189"/>
      <c r="G100" s="189"/>
      <c r="H100" s="189"/>
      <c r="I100" s="189"/>
      <c r="J100" s="190">
        <f>J224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118</v>
      </c>
      <c r="E101" s="189"/>
      <c r="F101" s="189"/>
      <c r="G101" s="189"/>
      <c r="H101" s="189"/>
      <c r="I101" s="189"/>
      <c r="J101" s="190">
        <f>J229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538</v>
      </c>
      <c r="E102" s="189"/>
      <c r="F102" s="189"/>
      <c r="G102" s="189"/>
      <c r="H102" s="189"/>
      <c r="I102" s="189"/>
      <c r="J102" s="190">
        <f>J279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119</v>
      </c>
      <c r="E103" s="189"/>
      <c r="F103" s="189"/>
      <c r="G103" s="189"/>
      <c r="H103" s="189"/>
      <c r="I103" s="189"/>
      <c r="J103" s="190">
        <f>J297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121</v>
      </c>
      <c r="E104" s="189"/>
      <c r="F104" s="189"/>
      <c r="G104" s="189"/>
      <c r="H104" s="189"/>
      <c r="I104" s="189"/>
      <c r="J104" s="190">
        <f>J303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0"/>
      <c r="C105" s="181"/>
      <c r="D105" s="182" t="s">
        <v>124</v>
      </c>
      <c r="E105" s="183"/>
      <c r="F105" s="183"/>
      <c r="G105" s="183"/>
      <c r="H105" s="183"/>
      <c r="I105" s="183"/>
      <c r="J105" s="184">
        <f>J306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125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75" t="str">
        <f>E7</f>
        <v>Rekonstrukce polních cest, k.ú. Helvíkovice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107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SO 103 - Polní cesta C22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F12</f>
        <v>Helvíkovice</v>
      </c>
      <c r="G119" s="41"/>
      <c r="H119" s="41"/>
      <c r="I119" s="33" t="s">
        <v>22</v>
      </c>
      <c r="J119" s="80" t="str">
        <f>IF(J12="","",J12)</f>
        <v>10. 9. 2021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E15</f>
        <v>Obec Helvíkovice, Helvíkovice 3, 564 01 Žamberk</v>
      </c>
      <c r="G121" s="41"/>
      <c r="H121" s="41"/>
      <c r="I121" s="33" t="s">
        <v>30</v>
      </c>
      <c r="J121" s="37" t="str">
        <f>E21</f>
        <v>Kamil Hronovský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28</v>
      </c>
      <c r="D122" s="41"/>
      <c r="E122" s="41"/>
      <c r="F122" s="28" t="str">
        <f>IF(E18="","",E18)</f>
        <v>Vyplň údaj</v>
      </c>
      <c r="G122" s="41"/>
      <c r="H122" s="41"/>
      <c r="I122" s="33" t="s">
        <v>33</v>
      </c>
      <c r="J122" s="37" t="str">
        <f>E24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192"/>
      <c r="B124" s="193"/>
      <c r="C124" s="194" t="s">
        <v>126</v>
      </c>
      <c r="D124" s="195" t="s">
        <v>62</v>
      </c>
      <c r="E124" s="195" t="s">
        <v>58</v>
      </c>
      <c r="F124" s="195" t="s">
        <v>59</v>
      </c>
      <c r="G124" s="195" t="s">
        <v>127</v>
      </c>
      <c r="H124" s="195" t="s">
        <v>128</v>
      </c>
      <c r="I124" s="195" t="s">
        <v>129</v>
      </c>
      <c r="J124" s="196" t="s">
        <v>112</v>
      </c>
      <c r="K124" s="197" t="s">
        <v>130</v>
      </c>
      <c r="L124" s="198"/>
      <c r="M124" s="101" t="s">
        <v>1</v>
      </c>
      <c r="N124" s="102" t="s">
        <v>41</v>
      </c>
      <c r="O124" s="102" t="s">
        <v>131</v>
      </c>
      <c r="P124" s="102" t="s">
        <v>132</v>
      </c>
      <c r="Q124" s="102" t="s">
        <v>133</v>
      </c>
      <c r="R124" s="102" t="s">
        <v>134</v>
      </c>
      <c r="S124" s="102" t="s">
        <v>135</v>
      </c>
      <c r="T124" s="103" t="s">
        <v>136</v>
      </c>
      <c r="U124" s="192"/>
      <c r="V124" s="192"/>
      <c r="W124" s="192"/>
      <c r="X124" s="192"/>
      <c r="Y124" s="192"/>
      <c r="Z124" s="192"/>
      <c r="AA124" s="192"/>
      <c r="AB124" s="192"/>
      <c r="AC124" s="192"/>
      <c r="AD124" s="192"/>
      <c r="AE124" s="192"/>
    </row>
    <row r="125" s="2" customFormat="1" ht="22.8" customHeight="1">
      <c r="A125" s="39"/>
      <c r="B125" s="40"/>
      <c r="C125" s="108" t="s">
        <v>137</v>
      </c>
      <c r="D125" s="41"/>
      <c r="E125" s="41"/>
      <c r="F125" s="41"/>
      <c r="G125" s="41"/>
      <c r="H125" s="41"/>
      <c r="I125" s="41"/>
      <c r="J125" s="199">
        <f>BK125</f>
        <v>0</v>
      </c>
      <c r="K125" s="41"/>
      <c r="L125" s="45"/>
      <c r="M125" s="104"/>
      <c r="N125" s="200"/>
      <c r="O125" s="105"/>
      <c r="P125" s="201">
        <f>P126+P306</f>
        <v>0</v>
      </c>
      <c r="Q125" s="105"/>
      <c r="R125" s="201">
        <f>R126+R306</f>
        <v>4496.5338385000005</v>
      </c>
      <c r="S125" s="105"/>
      <c r="T125" s="202">
        <f>T126+T306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76</v>
      </c>
      <c r="AU125" s="18" t="s">
        <v>114</v>
      </c>
      <c r="BK125" s="203">
        <f>BK126+BK306</f>
        <v>0</v>
      </c>
    </row>
    <row r="126" s="12" customFormat="1" ht="25.92" customHeight="1">
      <c r="A126" s="12"/>
      <c r="B126" s="204"/>
      <c r="C126" s="205"/>
      <c r="D126" s="206" t="s">
        <v>76</v>
      </c>
      <c r="E126" s="207" t="s">
        <v>138</v>
      </c>
      <c r="F126" s="207" t="s">
        <v>139</v>
      </c>
      <c r="G126" s="205"/>
      <c r="H126" s="205"/>
      <c r="I126" s="208"/>
      <c r="J126" s="209">
        <f>BK126</f>
        <v>0</v>
      </c>
      <c r="K126" s="205"/>
      <c r="L126" s="210"/>
      <c r="M126" s="211"/>
      <c r="N126" s="212"/>
      <c r="O126" s="212"/>
      <c r="P126" s="213">
        <f>P127+P217+P224+P229+P279+P297+P303</f>
        <v>0</v>
      </c>
      <c r="Q126" s="212"/>
      <c r="R126" s="213">
        <f>R127+R217+R224+R229+R279+R297+R303</f>
        <v>4496.5338385000005</v>
      </c>
      <c r="S126" s="212"/>
      <c r="T126" s="214">
        <f>T127+T217+T224+T229+T279+T297+T303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5" t="s">
        <v>85</v>
      </c>
      <c r="AT126" s="216" t="s">
        <v>76</v>
      </c>
      <c r="AU126" s="216" t="s">
        <v>77</v>
      </c>
      <c r="AY126" s="215" t="s">
        <v>140</v>
      </c>
      <c r="BK126" s="217">
        <f>BK127+BK217+BK224+BK229+BK279+BK297+BK303</f>
        <v>0</v>
      </c>
    </row>
    <row r="127" s="12" customFormat="1" ht="22.8" customHeight="1">
      <c r="A127" s="12"/>
      <c r="B127" s="204"/>
      <c r="C127" s="205"/>
      <c r="D127" s="206" t="s">
        <v>76</v>
      </c>
      <c r="E127" s="218" t="s">
        <v>85</v>
      </c>
      <c r="F127" s="218" t="s">
        <v>141</v>
      </c>
      <c r="G127" s="205"/>
      <c r="H127" s="205"/>
      <c r="I127" s="208"/>
      <c r="J127" s="219">
        <f>BK127</f>
        <v>0</v>
      </c>
      <c r="K127" s="205"/>
      <c r="L127" s="210"/>
      <c r="M127" s="211"/>
      <c r="N127" s="212"/>
      <c r="O127" s="212"/>
      <c r="P127" s="213">
        <f>SUM(P128:P216)</f>
        <v>0</v>
      </c>
      <c r="Q127" s="212"/>
      <c r="R127" s="213">
        <f>SUM(R128:R216)</f>
        <v>3916.9746000000005</v>
      </c>
      <c r="S127" s="212"/>
      <c r="T127" s="214">
        <f>SUM(T128:T216)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5" t="s">
        <v>85</v>
      </c>
      <c r="AT127" s="216" t="s">
        <v>76</v>
      </c>
      <c r="AU127" s="216" t="s">
        <v>85</v>
      </c>
      <c r="AY127" s="215" t="s">
        <v>140</v>
      </c>
      <c r="BK127" s="217">
        <f>SUM(BK128:BK216)</f>
        <v>0</v>
      </c>
    </row>
    <row r="128" s="2" customFormat="1" ht="37.8" customHeight="1">
      <c r="A128" s="39"/>
      <c r="B128" s="40"/>
      <c r="C128" s="220" t="s">
        <v>85</v>
      </c>
      <c r="D128" s="220" t="s">
        <v>142</v>
      </c>
      <c r="E128" s="221" t="s">
        <v>712</v>
      </c>
      <c r="F128" s="222" t="s">
        <v>713</v>
      </c>
      <c r="G128" s="223" t="s">
        <v>145</v>
      </c>
      <c r="H128" s="224">
        <v>600</v>
      </c>
      <c r="I128" s="225"/>
      <c r="J128" s="226">
        <f>ROUND(I128*H128,2)</f>
        <v>0</v>
      </c>
      <c r="K128" s="227"/>
      <c r="L128" s="45"/>
      <c r="M128" s="228" t="s">
        <v>1</v>
      </c>
      <c r="N128" s="229" t="s">
        <v>42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146</v>
      </c>
      <c r="AT128" s="232" t="s">
        <v>142</v>
      </c>
      <c r="AU128" s="232" t="s">
        <v>87</v>
      </c>
      <c r="AY128" s="18" t="s">
        <v>140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8" t="s">
        <v>85</v>
      </c>
      <c r="BK128" s="233">
        <f>ROUND(I128*H128,2)</f>
        <v>0</v>
      </c>
      <c r="BL128" s="18" t="s">
        <v>146</v>
      </c>
      <c r="BM128" s="232" t="s">
        <v>714</v>
      </c>
    </row>
    <row r="129" s="2" customFormat="1">
      <c r="A129" s="39"/>
      <c r="B129" s="40"/>
      <c r="C129" s="41"/>
      <c r="D129" s="234" t="s">
        <v>148</v>
      </c>
      <c r="E129" s="41"/>
      <c r="F129" s="235" t="s">
        <v>715</v>
      </c>
      <c r="G129" s="41"/>
      <c r="H129" s="41"/>
      <c r="I129" s="236"/>
      <c r="J129" s="41"/>
      <c r="K129" s="41"/>
      <c r="L129" s="45"/>
      <c r="M129" s="237"/>
      <c r="N129" s="238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148</v>
      </c>
      <c r="AU129" s="18" t="s">
        <v>87</v>
      </c>
    </row>
    <row r="130" s="13" customFormat="1">
      <c r="A130" s="13"/>
      <c r="B130" s="239"/>
      <c r="C130" s="240"/>
      <c r="D130" s="241" t="s">
        <v>150</v>
      </c>
      <c r="E130" s="242" t="s">
        <v>1</v>
      </c>
      <c r="F130" s="243" t="s">
        <v>716</v>
      </c>
      <c r="G130" s="240"/>
      <c r="H130" s="244">
        <v>600</v>
      </c>
      <c r="I130" s="245"/>
      <c r="J130" s="240"/>
      <c r="K130" s="240"/>
      <c r="L130" s="246"/>
      <c r="M130" s="247"/>
      <c r="N130" s="248"/>
      <c r="O130" s="248"/>
      <c r="P130" s="248"/>
      <c r="Q130" s="248"/>
      <c r="R130" s="248"/>
      <c r="S130" s="248"/>
      <c r="T130" s="24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0" t="s">
        <v>150</v>
      </c>
      <c r="AU130" s="250" t="s">
        <v>87</v>
      </c>
      <c r="AV130" s="13" t="s">
        <v>87</v>
      </c>
      <c r="AW130" s="13" t="s">
        <v>32</v>
      </c>
      <c r="AX130" s="13" t="s">
        <v>85</v>
      </c>
      <c r="AY130" s="250" t="s">
        <v>140</v>
      </c>
    </row>
    <row r="131" s="2" customFormat="1" ht="24.15" customHeight="1">
      <c r="A131" s="39"/>
      <c r="B131" s="40"/>
      <c r="C131" s="220" t="s">
        <v>87</v>
      </c>
      <c r="D131" s="220" t="s">
        <v>142</v>
      </c>
      <c r="E131" s="221" t="s">
        <v>143</v>
      </c>
      <c r="F131" s="222" t="s">
        <v>144</v>
      </c>
      <c r="G131" s="223" t="s">
        <v>145</v>
      </c>
      <c r="H131" s="224">
        <v>3215.5999999999999</v>
      </c>
      <c r="I131" s="225"/>
      <c r="J131" s="226">
        <f>ROUND(I131*H131,2)</f>
        <v>0</v>
      </c>
      <c r="K131" s="227"/>
      <c r="L131" s="45"/>
      <c r="M131" s="228" t="s">
        <v>1</v>
      </c>
      <c r="N131" s="229" t="s">
        <v>42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146</v>
      </c>
      <c r="AT131" s="232" t="s">
        <v>142</v>
      </c>
      <c r="AU131" s="232" t="s">
        <v>87</v>
      </c>
      <c r="AY131" s="18" t="s">
        <v>140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85</v>
      </c>
      <c r="BK131" s="233">
        <f>ROUND(I131*H131,2)</f>
        <v>0</v>
      </c>
      <c r="BL131" s="18" t="s">
        <v>146</v>
      </c>
      <c r="BM131" s="232" t="s">
        <v>717</v>
      </c>
    </row>
    <row r="132" s="2" customFormat="1">
      <c r="A132" s="39"/>
      <c r="B132" s="40"/>
      <c r="C132" s="41"/>
      <c r="D132" s="234" t="s">
        <v>148</v>
      </c>
      <c r="E132" s="41"/>
      <c r="F132" s="235" t="s">
        <v>149</v>
      </c>
      <c r="G132" s="41"/>
      <c r="H132" s="41"/>
      <c r="I132" s="236"/>
      <c r="J132" s="41"/>
      <c r="K132" s="41"/>
      <c r="L132" s="45"/>
      <c r="M132" s="237"/>
      <c r="N132" s="238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148</v>
      </c>
      <c r="AU132" s="18" t="s">
        <v>87</v>
      </c>
    </row>
    <row r="133" s="13" customFormat="1">
      <c r="A133" s="13"/>
      <c r="B133" s="239"/>
      <c r="C133" s="240"/>
      <c r="D133" s="241" t="s">
        <v>150</v>
      </c>
      <c r="E133" s="242" t="s">
        <v>1</v>
      </c>
      <c r="F133" s="243" t="s">
        <v>718</v>
      </c>
      <c r="G133" s="240"/>
      <c r="H133" s="244">
        <v>3215.5999999999999</v>
      </c>
      <c r="I133" s="245"/>
      <c r="J133" s="240"/>
      <c r="K133" s="240"/>
      <c r="L133" s="246"/>
      <c r="M133" s="247"/>
      <c r="N133" s="248"/>
      <c r="O133" s="248"/>
      <c r="P133" s="248"/>
      <c r="Q133" s="248"/>
      <c r="R133" s="248"/>
      <c r="S133" s="248"/>
      <c r="T133" s="24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0" t="s">
        <v>150</v>
      </c>
      <c r="AU133" s="250" t="s">
        <v>87</v>
      </c>
      <c r="AV133" s="13" t="s">
        <v>87</v>
      </c>
      <c r="AW133" s="13" t="s">
        <v>32</v>
      </c>
      <c r="AX133" s="13" t="s">
        <v>85</v>
      </c>
      <c r="AY133" s="250" t="s">
        <v>140</v>
      </c>
    </row>
    <row r="134" s="14" customFormat="1">
      <c r="A134" s="14"/>
      <c r="B134" s="251"/>
      <c r="C134" s="252"/>
      <c r="D134" s="241" t="s">
        <v>150</v>
      </c>
      <c r="E134" s="253" t="s">
        <v>1</v>
      </c>
      <c r="F134" s="254" t="s">
        <v>719</v>
      </c>
      <c r="G134" s="252"/>
      <c r="H134" s="253" t="s">
        <v>1</v>
      </c>
      <c r="I134" s="255"/>
      <c r="J134" s="252"/>
      <c r="K134" s="252"/>
      <c r="L134" s="256"/>
      <c r="M134" s="257"/>
      <c r="N134" s="258"/>
      <c r="O134" s="258"/>
      <c r="P134" s="258"/>
      <c r="Q134" s="258"/>
      <c r="R134" s="258"/>
      <c r="S134" s="258"/>
      <c r="T134" s="25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0" t="s">
        <v>150</v>
      </c>
      <c r="AU134" s="260" t="s">
        <v>87</v>
      </c>
      <c r="AV134" s="14" t="s">
        <v>85</v>
      </c>
      <c r="AW134" s="14" t="s">
        <v>32</v>
      </c>
      <c r="AX134" s="14" t="s">
        <v>77</v>
      </c>
      <c r="AY134" s="260" t="s">
        <v>140</v>
      </c>
    </row>
    <row r="135" s="2" customFormat="1" ht="24.15" customHeight="1">
      <c r="A135" s="39"/>
      <c r="B135" s="40"/>
      <c r="C135" s="220" t="s">
        <v>158</v>
      </c>
      <c r="D135" s="220" t="s">
        <v>142</v>
      </c>
      <c r="E135" s="221" t="s">
        <v>720</v>
      </c>
      <c r="F135" s="222" t="s">
        <v>721</v>
      </c>
      <c r="G135" s="223" t="s">
        <v>145</v>
      </c>
      <c r="H135" s="224">
        <v>600</v>
      </c>
      <c r="I135" s="225"/>
      <c r="J135" s="226">
        <f>ROUND(I135*H135,2)</f>
        <v>0</v>
      </c>
      <c r="K135" s="227"/>
      <c r="L135" s="45"/>
      <c r="M135" s="228" t="s">
        <v>1</v>
      </c>
      <c r="N135" s="229" t="s">
        <v>42</v>
      </c>
      <c r="O135" s="92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146</v>
      </c>
      <c r="AT135" s="232" t="s">
        <v>142</v>
      </c>
      <c r="AU135" s="232" t="s">
        <v>87</v>
      </c>
      <c r="AY135" s="18" t="s">
        <v>140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8" t="s">
        <v>85</v>
      </c>
      <c r="BK135" s="233">
        <f>ROUND(I135*H135,2)</f>
        <v>0</v>
      </c>
      <c r="BL135" s="18" t="s">
        <v>146</v>
      </c>
      <c r="BM135" s="232" t="s">
        <v>722</v>
      </c>
    </row>
    <row r="136" s="2" customFormat="1">
      <c r="A136" s="39"/>
      <c r="B136" s="40"/>
      <c r="C136" s="41"/>
      <c r="D136" s="234" t="s">
        <v>148</v>
      </c>
      <c r="E136" s="41"/>
      <c r="F136" s="235" t="s">
        <v>723</v>
      </c>
      <c r="G136" s="41"/>
      <c r="H136" s="41"/>
      <c r="I136" s="236"/>
      <c r="J136" s="41"/>
      <c r="K136" s="41"/>
      <c r="L136" s="45"/>
      <c r="M136" s="237"/>
      <c r="N136" s="238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148</v>
      </c>
      <c r="AU136" s="18" t="s">
        <v>87</v>
      </c>
    </row>
    <row r="137" s="2" customFormat="1" ht="33" customHeight="1">
      <c r="A137" s="39"/>
      <c r="B137" s="40"/>
      <c r="C137" s="220" t="s">
        <v>146</v>
      </c>
      <c r="D137" s="220" t="s">
        <v>142</v>
      </c>
      <c r="E137" s="221" t="s">
        <v>724</v>
      </c>
      <c r="F137" s="222" t="s">
        <v>725</v>
      </c>
      <c r="G137" s="223" t="s">
        <v>166</v>
      </c>
      <c r="H137" s="224">
        <v>1665.5550000000001</v>
      </c>
      <c r="I137" s="225"/>
      <c r="J137" s="226">
        <f>ROUND(I137*H137,2)</f>
        <v>0</v>
      </c>
      <c r="K137" s="227"/>
      <c r="L137" s="45"/>
      <c r="M137" s="228" t="s">
        <v>1</v>
      </c>
      <c r="N137" s="229" t="s">
        <v>42</v>
      </c>
      <c r="O137" s="92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2" t="s">
        <v>146</v>
      </c>
      <c r="AT137" s="232" t="s">
        <v>142</v>
      </c>
      <c r="AU137" s="232" t="s">
        <v>87</v>
      </c>
      <c r="AY137" s="18" t="s">
        <v>140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8" t="s">
        <v>85</v>
      </c>
      <c r="BK137" s="233">
        <f>ROUND(I137*H137,2)</f>
        <v>0</v>
      </c>
      <c r="BL137" s="18" t="s">
        <v>146</v>
      </c>
      <c r="BM137" s="232" t="s">
        <v>726</v>
      </c>
    </row>
    <row r="138" s="2" customFormat="1">
      <c r="A138" s="39"/>
      <c r="B138" s="40"/>
      <c r="C138" s="41"/>
      <c r="D138" s="234" t="s">
        <v>148</v>
      </c>
      <c r="E138" s="41"/>
      <c r="F138" s="235" t="s">
        <v>727</v>
      </c>
      <c r="G138" s="41"/>
      <c r="H138" s="41"/>
      <c r="I138" s="236"/>
      <c r="J138" s="41"/>
      <c r="K138" s="41"/>
      <c r="L138" s="45"/>
      <c r="M138" s="237"/>
      <c r="N138" s="238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148</v>
      </c>
      <c r="AU138" s="18" t="s">
        <v>87</v>
      </c>
    </row>
    <row r="139" s="14" customFormat="1">
      <c r="A139" s="14"/>
      <c r="B139" s="251"/>
      <c r="C139" s="252"/>
      <c r="D139" s="241" t="s">
        <v>150</v>
      </c>
      <c r="E139" s="253" t="s">
        <v>1</v>
      </c>
      <c r="F139" s="254" t="s">
        <v>169</v>
      </c>
      <c r="G139" s="252"/>
      <c r="H139" s="253" t="s">
        <v>1</v>
      </c>
      <c r="I139" s="255"/>
      <c r="J139" s="252"/>
      <c r="K139" s="252"/>
      <c r="L139" s="256"/>
      <c r="M139" s="257"/>
      <c r="N139" s="258"/>
      <c r="O139" s="258"/>
      <c r="P139" s="258"/>
      <c r="Q139" s="258"/>
      <c r="R139" s="258"/>
      <c r="S139" s="258"/>
      <c r="T139" s="25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0" t="s">
        <v>150</v>
      </c>
      <c r="AU139" s="260" t="s">
        <v>87</v>
      </c>
      <c r="AV139" s="14" t="s">
        <v>85</v>
      </c>
      <c r="AW139" s="14" t="s">
        <v>32</v>
      </c>
      <c r="AX139" s="14" t="s">
        <v>77</v>
      </c>
      <c r="AY139" s="260" t="s">
        <v>140</v>
      </c>
    </row>
    <row r="140" s="13" customFormat="1">
      <c r="A140" s="13"/>
      <c r="B140" s="239"/>
      <c r="C140" s="240"/>
      <c r="D140" s="241" t="s">
        <v>150</v>
      </c>
      <c r="E140" s="242" t="s">
        <v>1</v>
      </c>
      <c r="F140" s="243" t="s">
        <v>728</v>
      </c>
      <c r="G140" s="240"/>
      <c r="H140" s="244">
        <v>1665.5550000000001</v>
      </c>
      <c r="I140" s="245"/>
      <c r="J140" s="240"/>
      <c r="K140" s="240"/>
      <c r="L140" s="246"/>
      <c r="M140" s="247"/>
      <c r="N140" s="248"/>
      <c r="O140" s="248"/>
      <c r="P140" s="248"/>
      <c r="Q140" s="248"/>
      <c r="R140" s="248"/>
      <c r="S140" s="248"/>
      <c r="T140" s="24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0" t="s">
        <v>150</v>
      </c>
      <c r="AU140" s="250" t="s">
        <v>87</v>
      </c>
      <c r="AV140" s="13" t="s">
        <v>87</v>
      </c>
      <c r="AW140" s="13" t="s">
        <v>32</v>
      </c>
      <c r="AX140" s="13" t="s">
        <v>85</v>
      </c>
      <c r="AY140" s="250" t="s">
        <v>140</v>
      </c>
    </row>
    <row r="141" s="14" customFormat="1">
      <c r="A141" s="14"/>
      <c r="B141" s="251"/>
      <c r="C141" s="252"/>
      <c r="D141" s="241" t="s">
        <v>150</v>
      </c>
      <c r="E141" s="253" t="s">
        <v>1</v>
      </c>
      <c r="F141" s="254" t="s">
        <v>719</v>
      </c>
      <c r="G141" s="252"/>
      <c r="H141" s="253" t="s">
        <v>1</v>
      </c>
      <c r="I141" s="255"/>
      <c r="J141" s="252"/>
      <c r="K141" s="252"/>
      <c r="L141" s="256"/>
      <c r="M141" s="257"/>
      <c r="N141" s="258"/>
      <c r="O141" s="258"/>
      <c r="P141" s="258"/>
      <c r="Q141" s="258"/>
      <c r="R141" s="258"/>
      <c r="S141" s="258"/>
      <c r="T141" s="25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0" t="s">
        <v>150</v>
      </c>
      <c r="AU141" s="260" t="s">
        <v>87</v>
      </c>
      <c r="AV141" s="14" t="s">
        <v>85</v>
      </c>
      <c r="AW141" s="14" t="s">
        <v>32</v>
      </c>
      <c r="AX141" s="14" t="s">
        <v>77</v>
      </c>
      <c r="AY141" s="260" t="s">
        <v>140</v>
      </c>
    </row>
    <row r="142" s="2" customFormat="1" ht="24.15" customHeight="1">
      <c r="A142" s="39"/>
      <c r="B142" s="40"/>
      <c r="C142" s="220" t="s">
        <v>177</v>
      </c>
      <c r="D142" s="220" t="s">
        <v>142</v>
      </c>
      <c r="E142" s="221" t="s">
        <v>178</v>
      </c>
      <c r="F142" s="222" t="s">
        <v>179</v>
      </c>
      <c r="G142" s="223" t="s">
        <v>166</v>
      </c>
      <c r="H142" s="224">
        <v>166.55500000000001</v>
      </c>
      <c r="I142" s="225"/>
      <c r="J142" s="226">
        <f>ROUND(I142*H142,2)</f>
        <v>0</v>
      </c>
      <c r="K142" s="227"/>
      <c r="L142" s="45"/>
      <c r="M142" s="228" t="s">
        <v>1</v>
      </c>
      <c r="N142" s="229" t="s">
        <v>42</v>
      </c>
      <c r="O142" s="92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146</v>
      </c>
      <c r="AT142" s="232" t="s">
        <v>142</v>
      </c>
      <c r="AU142" s="232" t="s">
        <v>87</v>
      </c>
      <c r="AY142" s="18" t="s">
        <v>140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85</v>
      </c>
      <c r="BK142" s="233">
        <f>ROUND(I142*H142,2)</f>
        <v>0</v>
      </c>
      <c r="BL142" s="18" t="s">
        <v>146</v>
      </c>
      <c r="BM142" s="232" t="s">
        <v>729</v>
      </c>
    </row>
    <row r="143" s="2" customFormat="1">
      <c r="A143" s="39"/>
      <c r="B143" s="40"/>
      <c r="C143" s="41"/>
      <c r="D143" s="234" t="s">
        <v>148</v>
      </c>
      <c r="E143" s="41"/>
      <c r="F143" s="235" t="s">
        <v>181</v>
      </c>
      <c r="G143" s="41"/>
      <c r="H143" s="41"/>
      <c r="I143" s="236"/>
      <c r="J143" s="41"/>
      <c r="K143" s="41"/>
      <c r="L143" s="45"/>
      <c r="M143" s="237"/>
      <c r="N143" s="238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148</v>
      </c>
      <c r="AU143" s="18" t="s">
        <v>87</v>
      </c>
    </row>
    <row r="144" s="13" customFormat="1">
      <c r="A144" s="13"/>
      <c r="B144" s="239"/>
      <c r="C144" s="240"/>
      <c r="D144" s="241" t="s">
        <v>150</v>
      </c>
      <c r="E144" s="240"/>
      <c r="F144" s="243" t="s">
        <v>730</v>
      </c>
      <c r="G144" s="240"/>
      <c r="H144" s="244">
        <v>166.55500000000001</v>
      </c>
      <c r="I144" s="245"/>
      <c r="J144" s="240"/>
      <c r="K144" s="240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150</v>
      </c>
      <c r="AU144" s="250" t="s">
        <v>87</v>
      </c>
      <c r="AV144" s="13" t="s">
        <v>87</v>
      </c>
      <c r="AW144" s="13" t="s">
        <v>4</v>
      </c>
      <c r="AX144" s="13" t="s">
        <v>85</v>
      </c>
      <c r="AY144" s="250" t="s">
        <v>140</v>
      </c>
    </row>
    <row r="145" s="2" customFormat="1" ht="37.8" customHeight="1">
      <c r="A145" s="39"/>
      <c r="B145" s="40"/>
      <c r="C145" s="220" t="s">
        <v>183</v>
      </c>
      <c r="D145" s="220" t="s">
        <v>142</v>
      </c>
      <c r="E145" s="221" t="s">
        <v>184</v>
      </c>
      <c r="F145" s="222" t="s">
        <v>185</v>
      </c>
      <c r="G145" s="223" t="s">
        <v>166</v>
      </c>
      <c r="H145" s="224">
        <v>2343.73</v>
      </c>
      <c r="I145" s="225"/>
      <c r="J145" s="226">
        <f>ROUND(I145*H145,2)</f>
        <v>0</v>
      </c>
      <c r="K145" s="227"/>
      <c r="L145" s="45"/>
      <c r="M145" s="228" t="s">
        <v>1</v>
      </c>
      <c r="N145" s="229" t="s">
        <v>42</v>
      </c>
      <c r="O145" s="92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146</v>
      </c>
      <c r="AT145" s="232" t="s">
        <v>142</v>
      </c>
      <c r="AU145" s="232" t="s">
        <v>87</v>
      </c>
      <c r="AY145" s="18" t="s">
        <v>140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8" t="s">
        <v>85</v>
      </c>
      <c r="BK145" s="233">
        <f>ROUND(I145*H145,2)</f>
        <v>0</v>
      </c>
      <c r="BL145" s="18" t="s">
        <v>146</v>
      </c>
      <c r="BM145" s="232" t="s">
        <v>731</v>
      </c>
    </row>
    <row r="146" s="2" customFormat="1">
      <c r="A146" s="39"/>
      <c r="B146" s="40"/>
      <c r="C146" s="41"/>
      <c r="D146" s="234" t="s">
        <v>148</v>
      </c>
      <c r="E146" s="41"/>
      <c r="F146" s="235" t="s">
        <v>187</v>
      </c>
      <c r="G146" s="41"/>
      <c r="H146" s="41"/>
      <c r="I146" s="236"/>
      <c r="J146" s="41"/>
      <c r="K146" s="41"/>
      <c r="L146" s="45"/>
      <c r="M146" s="237"/>
      <c r="N146" s="238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148</v>
      </c>
      <c r="AU146" s="18" t="s">
        <v>87</v>
      </c>
    </row>
    <row r="147" s="14" customFormat="1">
      <c r="A147" s="14"/>
      <c r="B147" s="251"/>
      <c r="C147" s="252"/>
      <c r="D147" s="241" t="s">
        <v>150</v>
      </c>
      <c r="E147" s="253" t="s">
        <v>1</v>
      </c>
      <c r="F147" s="254" t="s">
        <v>169</v>
      </c>
      <c r="G147" s="252"/>
      <c r="H147" s="253" t="s">
        <v>1</v>
      </c>
      <c r="I147" s="255"/>
      <c r="J147" s="252"/>
      <c r="K147" s="252"/>
      <c r="L147" s="256"/>
      <c r="M147" s="257"/>
      <c r="N147" s="258"/>
      <c r="O147" s="258"/>
      <c r="P147" s="258"/>
      <c r="Q147" s="258"/>
      <c r="R147" s="258"/>
      <c r="S147" s="258"/>
      <c r="T147" s="25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0" t="s">
        <v>150</v>
      </c>
      <c r="AU147" s="260" t="s">
        <v>87</v>
      </c>
      <c r="AV147" s="14" t="s">
        <v>85</v>
      </c>
      <c r="AW147" s="14" t="s">
        <v>32</v>
      </c>
      <c r="AX147" s="14" t="s">
        <v>77</v>
      </c>
      <c r="AY147" s="260" t="s">
        <v>140</v>
      </c>
    </row>
    <row r="148" s="13" customFormat="1">
      <c r="A148" s="13"/>
      <c r="B148" s="239"/>
      <c r="C148" s="240"/>
      <c r="D148" s="241" t="s">
        <v>150</v>
      </c>
      <c r="E148" s="242" t="s">
        <v>1</v>
      </c>
      <c r="F148" s="243" t="s">
        <v>728</v>
      </c>
      <c r="G148" s="240"/>
      <c r="H148" s="244">
        <v>1665.5550000000001</v>
      </c>
      <c r="I148" s="245"/>
      <c r="J148" s="240"/>
      <c r="K148" s="240"/>
      <c r="L148" s="246"/>
      <c r="M148" s="247"/>
      <c r="N148" s="248"/>
      <c r="O148" s="248"/>
      <c r="P148" s="248"/>
      <c r="Q148" s="248"/>
      <c r="R148" s="248"/>
      <c r="S148" s="248"/>
      <c r="T148" s="24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0" t="s">
        <v>150</v>
      </c>
      <c r="AU148" s="250" t="s">
        <v>87</v>
      </c>
      <c r="AV148" s="13" t="s">
        <v>87</v>
      </c>
      <c r="AW148" s="13" t="s">
        <v>32</v>
      </c>
      <c r="AX148" s="13" t="s">
        <v>77</v>
      </c>
      <c r="AY148" s="250" t="s">
        <v>140</v>
      </c>
    </row>
    <row r="149" s="15" customFormat="1">
      <c r="A149" s="15"/>
      <c r="B149" s="261"/>
      <c r="C149" s="262"/>
      <c r="D149" s="241" t="s">
        <v>150</v>
      </c>
      <c r="E149" s="263" t="s">
        <v>1</v>
      </c>
      <c r="F149" s="264" t="s">
        <v>171</v>
      </c>
      <c r="G149" s="262"/>
      <c r="H149" s="265">
        <v>1665.5550000000001</v>
      </c>
      <c r="I149" s="266"/>
      <c r="J149" s="262"/>
      <c r="K149" s="262"/>
      <c r="L149" s="267"/>
      <c r="M149" s="268"/>
      <c r="N149" s="269"/>
      <c r="O149" s="269"/>
      <c r="P149" s="269"/>
      <c r="Q149" s="269"/>
      <c r="R149" s="269"/>
      <c r="S149" s="269"/>
      <c r="T149" s="270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1" t="s">
        <v>150</v>
      </c>
      <c r="AU149" s="271" t="s">
        <v>87</v>
      </c>
      <c r="AV149" s="15" t="s">
        <v>158</v>
      </c>
      <c r="AW149" s="15" t="s">
        <v>32</v>
      </c>
      <c r="AX149" s="15" t="s">
        <v>77</v>
      </c>
      <c r="AY149" s="271" t="s">
        <v>140</v>
      </c>
    </row>
    <row r="150" s="13" customFormat="1">
      <c r="A150" s="13"/>
      <c r="B150" s="239"/>
      <c r="C150" s="240"/>
      <c r="D150" s="241" t="s">
        <v>150</v>
      </c>
      <c r="E150" s="242" t="s">
        <v>1</v>
      </c>
      <c r="F150" s="243" t="s">
        <v>732</v>
      </c>
      <c r="G150" s="240"/>
      <c r="H150" s="244">
        <v>347.30000000000001</v>
      </c>
      <c r="I150" s="245"/>
      <c r="J150" s="240"/>
      <c r="K150" s="240"/>
      <c r="L150" s="246"/>
      <c r="M150" s="247"/>
      <c r="N150" s="248"/>
      <c r="O150" s="248"/>
      <c r="P150" s="248"/>
      <c r="Q150" s="248"/>
      <c r="R150" s="248"/>
      <c r="S150" s="248"/>
      <c r="T150" s="24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0" t="s">
        <v>150</v>
      </c>
      <c r="AU150" s="250" t="s">
        <v>87</v>
      </c>
      <c r="AV150" s="13" t="s">
        <v>87</v>
      </c>
      <c r="AW150" s="13" t="s">
        <v>32</v>
      </c>
      <c r="AX150" s="13" t="s">
        <v>77</v>
      </c>
      <c r="AY150" s="250" t="s">
        <v>140</v>
      </c>
    </row>
    <row r="151" s="13" customFormat="1">
      <c r="A151" s="13"/>
      <c r="B151" s="239"/>
      <c r="C151" s="240"/>
      <c r="D151" s="241" t="s">
        <v>150</v>
      </c>
      <c r="E151" s="242" t="s">
        <v>1</v>
      </c>
      <c r="F151" s="243" t="s">
        <v>733</v>
      </c>
      <c r="G151" s="240"/>
      <c r="H151" s="244">
        <v>9.3149999999999995</v>
      </c>
      <c r="I151" s="245"/>
      <c r="J151" s="240"/>
      <c r="K151" s="240"/>
      <c r="L151" s="246"/>
      <c r="M151" s="247"/>
      <c r="N151" s="248"/>
      <c r="O151" s="248"/>
      <c r="P151" s="248"/>
      <c r="Q151" s="248"/>
      <c r="R151" s="248"/>
      <c r="S151" s="248"/>
      <c r="T151" s="24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0" t="s">
        <v>150</v>
      </c>
      <c r="AU151" s="250" t="s">
        <v>87</v>
      </c>
      <c r="AV151" s="13" t="s">
        <v>87</v>
      </c>
      <c r="AW151" s="13" t="s">
        <v>32</v>
      </c>
      <c r="AX151" s="13" t="s">
        <v>77</v>
      </c>
      <c r="AY151" s="250" t="s">
        <v>140</v>
      </c>
    </row>
    <row r="152" s="15" customFormat="1">
      <c r="A152" s="15"/>
      <c r="B152" s="261"/>
      <c r="C152" s="262"/>
      <c r="D152" s="241" t="s">
        <v>150</v>
      </c>
      <c r="E152" s="263" t="s">
        <v>1</v>
      </c>
      <c r="F152" s="264" t="s">
        <v>171</v>
      </c>
      <c r="G152" s="262"/>
      <c r="H152" s="265">
        <v>356.61500000000001</v>
      </c>
      <c r="I152" s="266"/>
      <c r="J152" s="262"/>
      <c r="K152" s="262"/>
      <c r="L152" s="267"/>
      <c r="M152" s="268"/>
      <c r="N152" s="269"/>
      <c r="O152" s="269"/>
      <c r="P152" s="269"/>
      <c r="Q152" s="269"/>
      <c r="R152" s="269"/>
      <c r="S152" s="269"/>
      <c r="T152" s="270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1" t="s">
        <v>150</v>
      </c>
      <c r="AU152" s="271" t="s">
        <v>87</v>
      </c>
      <c r="AV152" s="15" t="s">
        <v>158</v>
      </c>
      <c r="AW152" s="15" t="s">
        <v>32</v>
      </c>
      <c r="AX152" s="15" t="s">
        <v>77</v>
      </c>
      <c r="AY152" s="271" t="s">
        <v>140</v>
      </c>
    </row>
    <row r="153" s="13" customFormat="1">
      <c r="A153" s="13"/>
      <c r="B153" s="239"/>
      <c r="C153" s="240"/>
      <c r="D153" s="241" t="s">
        <v>150</v>
      </c>
      <c r="E153" s="242" t="s">
        <v>1</v>
      </c>
      <c r="F153" s="243" t="s">
        <v>734</v>
      </c>
      <c r="G153" s="240"/>
      <c r="H153" s="244">
        <v>321.56</v>
      </c>
      <c r="I153" s="245"/>
      <c r="J153" s="240"/>
      <c r="K153" s="240"/>
      <c r="L153" s="246"/>
      <c r="M153" s="247"/>
      <c r="N153" s="248"/>
      <c r="O153" s="248"/>
      <c r="P153" s="248"/>
      <c r="Q153" s="248"/>
      <c r="R153" s="248"/>
      <c r="S153" s="248"/>
      <c r="T153" s="24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0" t="s">
        <v>150</v>
      </c>
      <c r="AU153" s="250" t="s">
        <v>87</v>
      </c>
      <c r="AV153" s="13" t="s">
        <v>87</v>
      </c>
      <c r="AW153" s="13" t="s">
        <v>32</v>
      </c>
      <c r="AX153" s="13" t="s">
        <v>77</v>
      </c>
      <c r="AY153" s="250" t="s">
        <v>140</v>
      </c>
    </row>
    <row r="154" s="15" customFormat="1">
      <c r="A154" s="15"/>
      <c r="B154" s="261"/>
      <c r="C154" s="262"/>
      <c r="D154" s="241" t="s">
        <v>150</v>
      </c>
      <c r="E154" s="263" t="s">
        <v>1</v>
      </c>
      <c r="F154" s="264" t="s">
        <v>171</v>
      </c>
      <c r="G154" s="262"/>
      <c r="H154" s="265">
        <v>321.56</v>
      </c>
      <c r="I154" s="266"/>
      <c r="J154" s="262"/>
      <c r="K154" s="262"/>
      <c r="L154" s="267"/>
      <c r="M154" s="268"/>
      <c r="N154" s="269"/>
      <c r="O154" s="269"/>
      <c r="P154" s="269"/>
      <c r="Q154" s="269"/>
      <c r="R154" s="269"/>
      <c r="S154" s="269"/>
      <c r="T154" s="270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1" t="s">
        <v>150</v>
      </c>
      <c r="AU154" s="271" t="s">
        <v>87</v>
      </c>
      <c r="AV154" s="15" t="s">
        <v>158</v>
      </c>
      <c r="AW154" s="15" t="s">
        <v>32</v>
      </c>
      <c r="AX154" s="15" t="s">
        <v>77</v>
      </c>
      <c r="AY154" s="271" t="s">
        <v>140</v>
      </c>
    </row>
    <row r="155" s="16" customFormat="1">
      <c r="A155" s="16"/>
      <c r="B155" s="272"/>
      <c r="C155" s="273"/>
      <c r="D155" s="241" t="s">
        <v>150</v>
      </c>
      <c r="E155" s="274" t="s">
        <v>1</v>
      </c>
      <c r="F155" s="275" t="s">
        <v>176</v>
      </c>
      <c r="G155" s="273"/>
      <c r="H155" s="276">
        <v>2343.73</v>
      </c>
      <c r="I155" s="277"/>
      <c r="J155" s="273"/>
      <c r="K155" s="273"/>
      <c r="L155" s="278"/>
      <c r="M155" s="279"/>
      <c r="N155" s="280"/>
      <c r="O155" s="280"/>
      <c r="P155" s="280"/>
      <c r="Q155" s="280"/>
      <c r="R155" s="280"/>
      <c r="S155" s="280"/>
      <c r="T155" s="281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T155" s="282" t="s">
        <v>150</v>
      </c>
      <c r="AU155" s="282" t="s">
        <v>87</v>
      </c>
      <c r="AV155" s="16" t="s">
        <v>146</v>
      </c>
      <c r="AW155" s="16" t="s">
        <v>32</v>
      </c>
      <c r="AX155" s="16" t="s">
        <v>85</v>
      </c>
      <c r="AY155" s="282" t="s">
        <v>140</v>
      </c>
    </row>
    <row r="156" s="14" customFormat="1">
      <c r="A156" s="14"/>
      <c r="B156" s="251"/>
      <c r="C156" s="252"/>
      <c r="D156" s="241" t="s">
        <v>150</v>
      </c>
      <c r="E156" s="253" t="s">
        <v>1</v>
      </c>
      <c r="F156" s="254" t="s">
        <v>719</v>
      </c>
      <c r="G156" s="252"/>
      <c r="H156" s="253" t="s">
        <v>1</v>
      </c>
      <c r="I156" s="255"/>
      <c r="J156" s="252"/>
      <c r="K156" s="252"/>
      <c r="L156" s="256"/>
      <c r="M156" s="257"/>
      <c r="N156" s="258"/>
      <c r="O156" s="258"/>
      <c r="P156" s="258"/>
      <c r="Q156" s="258"/>
      <c r="R156" s="258"/>
      <c r="S156" s="258"/>
      <c r="T156" s="25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0" t="s">
        <v>150</v>
      </c>
      <c r="AU156" s="260" t="s">
        <v>87</v>
      </c>
      <c r="AV156" s="14" t="s">
        <v>85</v>
      </c>
      <c r="AW156" s="14" t="s">
        <v>32</v>
      </c>
      <c r="AX156" s="14" t="s">
        <v>77</v>
      </c>
      <c r="AY156" s="260" t="s">
        <v>140</v>
      </c>
    </row>
    <row r="157" s="2" customFormat="1" ht="24.15" customHeight="1">
      <c r="A157" s="39"/>
      <c r="B157" s="40"/>
      <c r="C157" s="220" t="s">
        <v>189</v>
      </c>
      <c r="D157" s="220" t="s">
        <v>142</v>
      </c>
      <c r="E157" s="221" t="s">
        <v>190</v>
      </c>
      <c r="F157" s="222" t="s">
        <v>191</v>
      </c>
      <c r="G157" s="223" t="s">
        <v>166</v>
      </c>
      <c r="H157" s="224">
        <v>369.80000000000001</v>
      </c>
      <c r="I157" s="225"/>
      <c r="J157" s="226">
        <f>ROUND(I157*H157,2)</f>
        <v>0</v>
      </c>
      <c r="K157" s="227"/>
      <c r="L157" s="45"/>
      <c r="M157" s="228" t="s">
        <v>1</v>
      </c>
      <c r="N157" s="229" t="s">
        <v>42</v>
      </c>
      <c r="O157" s="92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2" t="s">
        <v>146</v>
      </c>
      <c r="AT157" s="232" t="s">
        <v>142</v>
      </c>
      <c r="AU157" s="232" t="s">
        <v>87</v>
      </c>
      <c r="AY157" s="18" t="s">
        <v>140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8" t="s">
        <v>85</v>
      </c>
      <c r="BK157" s="233">
        <f>ROUND(I157*H157,2)</f>
        <v>0</v>
      </c>
      <c r="BL157" s="18" t="s">
        <v>146</v>
      </c>
      <c r="BM157" s="232" t="s">
        <v>735</v>
      </c>
    </row>
    <row r="158" s="13" customFormat="1">
      <c r="A158" s="13"/>
      <c r="B158" s="239"/>
      <c r="C158" s="240"/>
      <c r="D158" s="241" t="s">
        <v>150</v>
      </c>
      <c r="E158" s="242" t="s">
        <v>1</v>
      </c>
      <c r="F158" s="243" t="s">
        <v>736</v>
      </c>
      <c r="G158" s="240"/>
      <c r="H158" s="244">
        <v>369.80000000000001</v>
      </c>
      <c r="I158" s="245"/>
      <c r="J158" s="240"/>
      <c r="K158" s="240"/>
      <c r="L158" s="246"/>
      <c r="M158" s="247"/>
      <c r="N158" s="248"/>
      <c r="O158" s="248"/>
      <c r="P158" s="248"/>
      <c r="Q158" s="248"/>
      <c r="R158" s="248"/>
      <c r="S158" s="248"/>
      <c r="T158" s="24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0" t="s">
        <v>150</v>
      </c>
      <c r="AU158" s="250" t="s">
        <v>87</v>
      </c>
      <c r="AV158" s="13" t="s">
        <v>87</v>
      </c>
      <c r="AW158" s="13" t="s">
        <v>32</v>
      </c>
      <c r="AX158" s="13" t="s">
        <v>85</v>
      </c>
      <c r="AY158" s="250" t="s">
        <v>140</v>
      </c>
    </row>
    <row r="159" s="14" customFormat="1">
      <c r="A159" s="14"/>
      <c r="B159" s="251"/>
      <c r="C159" s="252"/>
      <c r="D159" s="241" t="s">
        <v>150</v>
      </c>
      <c r="E159" s="253" t="s">
        <v>1</v>
      </c>
      <c r="F159" s="254" t="s">
        <v>719</v>
      </c>
      <c r="G159" s="252"/>
      <c r="H159" s="253" t="s">
        <v>1</v>
      </c>
      <c r="I159" s="255"/>
      <c r="J159" s="252"/>
      <c r="K159" s="252"/>
      <c r="L159" s="256"/>
      <c r="M159" s="257"/>
      <c r="N159" s="258"/>
      <c r="O159" s="258"/>
      <c r="P159" s="258"/>
      <c r="Q159" s="258"/>
      <c r="R159" s="258"/>
      <c r="S159" s="258"/>
      <c r="T159" s="25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0" t="s">
        <v>150</v>
      </c>
      <c r="AU159" s="260" t="s">
        <v>87</v>
      </c>
      <c r="AV159" s="14" t="s">
        <v>85</v>
      </c>
      <c r="AW159" s="14" t="s">
        <v>32</v>
      </c>
      <c r="AX159" s="14" t="s">
        <v>77</v>
      </c>
      <c r="AY159" s="260" t="s">
        <v>140</v>
      </c>
    </row>
    <row r="160" s="2" customFormat="1" ht="16.5" customHeight="1">
      <c r="A160" s="39"/>
      <c r="B160" s="40"/>
      <c r="C160" s="283" t="s">
        <v>195</v>
      </c>
      <c r="D160" s="283" t="s">
        <v>196</v>
      </c>
      <c r="E160" s="284" t="s">
        <v>197</v>
      </c>
      <c r="F160" s="285" t="s">
        <v>198</v>
      </c>
      <c r="G160" s="286" t="s">
        <v>199</v>
      </c>
      <c r="H160" s="287">
        <v>739.60000000000002</v>
      </c>
      <c r="I160" s="288"/>
      <c r="J160" s="289">
        <f>ROUND(I160*H160,2)</f>
        <v>0</v>
      </c>
      <c r="K160" s="290"/>
      <c r="L160" s="291"/>
      <c r="M160" s="292" t="s">
        <v>1</v>
      </c>
      <c r="N160" s="293" t="s">
        <v>42</v>
      </c>
      <c r="O160" s="92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2" t="s">
        <v>195</v>
      </c>
      <c r="AT160" s="232" t="s">
        <v>196</v>
      </c>
      <c r="AU160" s="232" t="s">
        <v>87</v>
      </c>
      <c r="AY160" s="18" t="s">
        <v>140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8" t="s">
        <v>85</v>
      </c>
      <c r="BK160" s="233">
        <f>ROUND(I160*H160,2)</f>
        <v>0</v>
      </c>
      <c r="BL160" s="18" t="s">
        <v>146</v>
      </c>
      <c r="BM160" s="232" t="s">
        <v>737</v>
      </c>
    </row>
    <row r="161" s="2" customFormat="1">
      <c r="A161" s="39"/>
      <c r="B161" s="40"/>
      <c r="C161" s="41"/>
      <c r="D161" s="241" t="s">
        <v>201</v>
      </c>
      <c r="E161" s="41"/>
      <c r="F161" s="294" t="s">
        <v>202</v>
      </c>
      <c r="G161" s="41"/>
      <c r="H161" s="41"/>
      <c r="I161" s="236"/>
      <c r="J161" s="41"/>
      <c r="K161" s="41"/>
      <c r="L161" s="45"/>
      <c r="M161" s="237"/>
      <c r="N161" s="238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201</v>
      </c>
      <c r="AU161" s="18" t="s">
        <v>87</v>
      </c>
    </row>
    <row r="162" s="13" customFormat="1">
      <c r="A162" s="13"/>
      <c r="B162" s="239"/>
      <c r="C162" s="240"/>
      <c r="D162" s="241" t="s">
        <v>150</v>
      </c>
      <c r="E162" s="240"/>
      <c r="F162" s="243" t="s">
        <v>738</v>
      </c>
      <c r="G162" s="240"/>
      <c r="H162" s="244">
        <v>739.60000000000002</v>
      </c>
      <c r="I162" s="245"/>
      <c r="J162" s="240"/>
      <c r="K162" s="240"/>
      <c r="L162" s="246"/>
      <c r="M162" s="247"/>
      <c r="N162" s="248"/>
      <c r="O162" s="248"/>
      <c r="P162" s="248"/>
      <c r="Q162" s="248"/>
      <c r="R162" s="248"/>
      <c r="S162" s="248"/>
      <c r="T162" s="24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0" t="s">
        <v>150</v>
      </c>
      <c r="AU162" s="250" t="s">
        <v>87</v>
      </c>
      <c r="AV162" s="13" t="s">
        <v>87</v>
      </c>
      <c r="AW162" s="13" t="s">
        <v>4</v>
      </c>
      <c r="AX162" s="13" t="s">
        <v>85</v>
      </c>
      <c r="AY162" s="250" t="s">
        <v>140</v>
      </c>
    </row>
    <row r="163" s="2" customFormat="1" ht="33" customHeight="1">
      <c r="A163" s="39"/>
      <c r="B163" s="40"/>
      <c r="C163" s="220" t="s">
        <v>204</v>
      </c>
      <c r="D163" s="220" t="s">
        <v>142</v>
      </c>
      <c r="E163" s="221" t="s">
        <v>205</v>
      </c>
      <c r="F163" s="222" t="s">
        <v>206</v>
      </c>
      <c r="G163" s="223" t="s">
        <v>166</v>
      </c>
      <c r="H163" s="224">
        <v>1665.5550000000001</v>
      </c>
      <c r="I163" s="225"/>
      <c r="J163" s="226">
        <f>ROUND(I163*H163,2)</f>
        <v>0</v>
      </c>
      <c r="K163" s="227"/>
      <c r="L163" s="45"/>
      <c r="M163" s="228" t="s">
        <v>1</v>
      </c>
      <c r="N163" s="229" t="s">
        <v>42</v>
      </c>
      <c r="O163" s="92"/>
      <c r="P163" s="230">
        <f>O163*H163</f>
        <v>0</v>
      </c>
      <c r="Q163" s="230">
        <v>0</v>
      </c>
      <c r="R163" s="230">
        <f>Q163*H163</f>
        <v>0</v>
      </c>
      <c r="S163" s="230">
        <v>0</v>
      </c>
      <c r="T163" s="23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2" t="s">
        <v>146</v>
      </c>
      <c r="AT163" s="232" t="s">
        <v>142</v>
      </c>
      <c r="AU163" s="232" t="s">
        <v>87</v>
      </c>
      <c r="AY163" s="18" t="s">
        <v>140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8" t="s">
        <v>85</v>
      </c>
      <c r="BK163" s="233">
        <f>ROUND(I163*H163,2)</f>
        <v>0</v>
      </c>
      <c r="BL163" s="18" t="s">
        <v>146</v>
      </c>
      <c r="BM163" s="232" t="s">
        <v>739</v>
      </c>
    </row>
    <row r="164" s="2" customFormat="1">
      <c r="A164" s="39"/>
      <c r="B164" s="40"/>
      <c r="C164" s="41"/>
      <c r="D164" s="234" t="s">
        <v>148</v>
      </c>
      <c r="E164" s="41"/>
      <c r="F164" s="235" t="s">
        <v>208</v>
      </c>
      <c r="G164" s="41"/>
      <c r="H164" s="41"/>
      <c r="I164" s="236"/>
      <c r="J164" s="41"/>
      <c r="K164" s="41"/>
      <c r="L164" s="45"/>
      <c r="M164" s="237"/>
      <c r="N164" s="238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148</v>
      </c>
      <c r="AU164" s="18" t="s">
        <v>87</v>
      </c>
    </row>
    <row r="165" s="14" customFormat="1">
      <c r="A165" s="14"/>
      <c r="B165" s="251"/>
      <c r="C165" s="252"/>
      <c r="D165" s="241" t="s">
        <v>150</v>
      </c>
      <c r="E165" s="253" t="s">
        <v>1</v>
      </c>
      <c r="F165" s="254" t="s">
        <v>568</v>
      </c>
      <c r="G165" s="252"/>
      <c r="H165" s="253" t="s">
        <v>1</v>
      </c>
      <c r="I165" s="255"/>
      <c r="J165" s="252"/>
      <c r="K165" s="252"/>
      <c r="L165" s="256"/>
      <c r="M165" s="257"/>
      <c r="N165" s="258"/>
      <c r="O165" s="258"/>
      <c r="P165" s="258"/>
      <c r="Q165" s="258"/>
      <c r="R165" s="258"/>
      <c r="S165" s="258"/>
      <c r="T165" s="25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0" t="s">
        <v>150</v>
      </c>
      <c r="AU165" s="260" t="s">
        <v>87</v>
      </c>
      <c r="AV165" s="14" t="s">
        <v>85</v>
      </c>
      <c r="AW165" s="14" t="s">
        <v>32</v>
      </c>
      <c r="AX165" s="14" t="s">
        <v>77</v>
      </c>
      <c r="AY165" s="260" t="s">
        <v>140</v>
      </c>
    </row>
    <row r="166" s="13" customFormat="1">
      <c r="A166" s="13"/>
      <c r="B166" s="239"/>
      <c r="C166" s="240"/>
      <c r="D166" s="241" t="s">
        <v>150</v>
      </c>
      <c r="E166" s="242" t="s">
        <v>1</v>
      </c>
      <c r="F166" s="243" t="s">
        <v>728</v>
      </c>
      <c r="G166" s="240"/>
      <c r="H166" s="244">
        <v>1665.5550000000001</v>
      </c>
      <c r="I166" s="245"/>
      <c r="J166" s="240"/>
      <c r="K166" s="240"/>
      <c r="L166" s="246"/>
      <c r="M166" s="247"/>
      <c r="N166" s="248"/>
      <c r="O166" s="248"/>
      <c r="P166" s="248"/>
      <c r="Q166" s="248"/>
      <c r="R166" s="248"/>
      <c r="S166" s="248"/>
      <c r="T166" s="24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0" t="s">
        <v>150</v>
      </c>
      <c r="AU166" s="250" t="s">
        <v>87</v>
      </c>
      <c r="AV166" s="13" t="s">
        <v>87</v>
      </c>
      <c r="AW166" s="13" t="s">
        <v>32</v>
      </c>
      <c r="AX166" s="13" t="s">
        <v>85</v>
      </c>
      <c r="AY166" s="250" t="s">
        <v>140</v>
      </c>
    </row>
    <row r="167" s="14" customFormat="1">
      <c r="A167" s="14"/>
      <c r="B167" s="251"/>
      <c r="C167" s="252"/>
      <c r="D167" s="241" t="s">
        <v>150</v>
      </c>
      <c r="E167" s="253" t="s">
        <v>1</v>
      </c>
      <c r="F167" s="254" t="s">
        <v>719</v>
      </c>
      <c r="G167" s="252"/>
      <c r="H167" s="253" t="s">
        <v>1</v>
      </c>
      <c r="I167" s="255"/>
      <c r="J167" s="252"/>
      <c r="K167" s="252"/>
      <c r="L167" s="256"/>
      <c r="M167" s="257"/>
      <c r="N167" s="258"/>
      <c r="O167" s="258"/>
      <c r="P167" s="258"/>
      <c r="Q167" s="258"/>
      <c r="R167" s="258"/>
      <c r="S167" s="258"/>
      <c r="T167" s="25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0" t="s">
        <v>150</v>
      </c>
      <c r="AU167" s="260" t="s">
        <v>87</v>
      </c>
      <c r="AV167" s="14" t="s">
        <v>85</v>
      </c>
      <c r="AW167" s="14" t="s">
        <v>32</v>
      </c>
      <c r="AX167" s="14" t="s">
        <v>77</v>
      </c>
      <c r="AY167" s="260" t="s">
        <v>140</v>
      </c>
    </row>
    <row r="168" s="2" customFormat="1" ht="16.5" customHeight="1">
      <c r="A168" s="39"/>
      <c r="B168" s="40"/>
      <c r="C168" s="283" t="s">
        <v>209</v>
      </c>
      <c r="D168" s="283" t="s">
        <v>196</v>
      </c>
      <c r="E168" s="284" t="s">
        <v>210</v>
      </c>
      <c r="F168" s="285" t="s">
        <v>211</v>
      </c>
      <c r="G168" s="286" t="s">
        <v>199</v>
      </c>
      <c r="H168" s="287">
        <v>3331.1100000000001</v>
      </c>
      <c r="I168" s="288"/>
      <c r="J168" s="289">
        <f>ROUND(I168*H168,2)</f>
        <v>0</v>
      </c>
      <c r="K168" s="290"/>
      <c r="L168" s="291"/>
      <c r="M168" s="292" t="s">
        <v>1</v>
      </c>
      <c r="N168" s="293" t="s">
        <v>42</v>
      </c>
      <c r="O168" s="92"/>
      <c r="P168" s="230">
        <f>O168*H168</f>
        <v>0</v>
      </c>
      <c r="Q168" s="230">
        <v>1</v>
      </c>
      <c r="R168" s="230">
        <f>Q168*H168</f>
        <v>3331.1100000000001</v>
      </c>
      <c r="S168" s="230">
        <v>0</v>
      </c>
      <c r="T168" s="23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2" t="s">
        <v>195</v>
      </c>
      <c r="AT168" s="232" t="s">
        <v>196</v>
      </c>
      <c r="AU168" s="232" t="s">
        <v>87</v>
      </c>
      <c r="AY168" s="18" t="s">
        <v>140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8" t="s">
        <v>85</v>
      </c>
      <c r="BK168" s="233">
        <f>ROUND(I168*H168,2)</f>
        <v>0</v>
      </c>
      <c r="BL168" s="18" t="s">
        <v>146</v>
      </c>
      <c r="BM168" s="232" t="s">
        <v>740</v>
      </c>
    </row>
    <row r="169" s="13" customFormat="1">
      <c r="A169" s="13"/>
      <c r="B169" s="239"/>
      <c r="C169" s="240"/>
      <c r="D169" s="241" t="s">
        <v>150</v>
      </c>
      <c r="E169" s="240"/>
      <c r="F169" s="243" t="s">
        <v>741</v>
      </c>
      <c r="G169" s="240"/>
      <c r="H169" s="244">
        <v>3331.1100000000001</v>
      </c>
      <c r="I169" s="245"/>
      <c r="J169" s="240"/>
      <c r="K169" s="240"/>
      <c r="L169" s="246"/>
      <c r="M169" s="247"/>
      <c r="N169" s="248"/>
      <c r="O169" s="248"/>
      <c r="P169" s="248"/>
      <c r="Q169" s="248"/>
      <c r="R169" s="248"/>
      <c r="S169" s="248"/>
      <c r="T169" s="24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0" t="s">
        <v>150</v>
      </c>
      <c r="AU169" s="250" t="s">
        <v>87</v>
      </c>
      <c r="AV169" s="13" t="s">
        <v>87</v>
      </c>
      <c r="AW169" s="13" t="s">
        <v>4</v>
      </c>
      <c r="AX169" s="13" t="s">
        <v>85</v>
      </c>
      <c r="AY169" s="250" t="s">
        <v>140</v>
      </c>
    </row>
    <row r="170" s="2" customFormat="1" ht="33" customHeight="1">
      <c r="A170" s="39"/>
      <c r="B170" s="40"/>
      <c r="C170" s="220" t="s">
        <v>214</v>
      </c>
      <c r="D170" s="220" t="s">
        <v>142</v>
      </c>
      <c r="E170" s="221" t="s">
        <v>215</v>
      </c>
      <c r="F170" s="222" t="s">
        <v>216</v>
      </c>
      <c r="G170" s="223" t="s">
        <v>199</v>
      </c>
      <c r="H170" s="224">
        <v>3639.9059999999999</v>
      </c>
      <c r="I170" s="225"/>
      <c r="J170" s="226">
        <f>ROUND(I170*H170,2)</f>
        <v>0</v>
      </c>
      <c r="K170" s="227"/>
      <c r="L170" s="45"/>
      <c r="M170" s="228" t="s">
        <v>1</v>
      </c>
      <c r="N170" s="229" t="s">
        <v>42</v>
      </c>
      <c r="O170" s="92"/>
      <c r="P170" s="230">
        <f>O170*H170</f>
        <v>0</v>
      </c>
      <c r="Q170" s="230">
        <v>0</v>
      </c>
      <c r="R170" s="230">
        <f>Q170*H170</f>
        <v>0</v>
      </c>
      <c r="S170" s="230">
        <v>0</v>
      </c>
      <c r="T170" s="23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2" t="s">
        <v>146</v>
      </c>
      <c r="AT170" s="232" t="s">
        <v>142</v>
      </c>
      <c r="AU170" s="232" t="s">
        <v>87</v>
      </c>
      <c r="AY170" s="18" t="s">
        <v>140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8" t="s">
        <v>85</v>
      </c>
      <c r="BK170" s="233">
        <f>ROUND(I170*H170,2)</f>
        <v>0</v>
      </c>
      <c r="BL170" s="18" t="s">
        <v>146</v>
      </c>
      <c r="BM170" s="232" t="s">
        <v>742</v>
      </c>
    </row>
    <row r="171" s="2" customFormat="1">
      <c r="A171" s="39"/>
      <c r="B171" s="40"/>
      <c r="C171" s="41"/>
      <c r="D171" s="234" t="s">
        <v>148</v>
      </c>
      <c r="E171" s="41"/>
      <c r="F171" s="235" t="s">
        <v>218</v>
      </c>
      <c r="G171" s="41"/>
      <c r="H171" s="41"/>
      <c r="I171" s="236"/>
      <c r="J171" s="41"/>
      <c r="K171" s="41"/>
      <c r="L171" s="45"/>
      <c r="M171" s="237"/>
      <c r="N171" s="238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148</v>
      </c>
      <c r="AU171" s="18" t="s">
        <v>87</v>
      </c>
    </row>
    <row r="172" s="13" customFormat="1">
      <c r="A172" s="13"/>
      <c r="B172" s="239"/>
      <c r="C172" s="240"/>
      <c r="D172" s="241" t="s">
        <v>150</v>
      </c>
      <c r="E172" s="240"/>
      <c r="F172" s="243" t="s">
        <v>743</v>
      </c>
      <c r="G172" s="240"/>
      <c r="H172" s="244">
        <v>3639.9059999999999</v>
      </c>
      <c r="I172" s="245"/>
      <c r="J172" s="240"/>
      <c r="K172" s="240"/>
      <c r="L172" s="246"/>
      <c r="M172" s="247"/>
      <c r="N172" s="248"/>
      <c r="O172" s="248"/>
      <c r="P172" s="248"/>
      <c r="Q172" s="248"/>
      <c r="R172" s="248"/>
      <c r="S172" s="248"/>
      <c r="T172" s="24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0" t="s">
        <v>150</v>
      </c>
      <c r="AU172" s="250" t="s">
        <v>87</v>
      </c>
      <c r="AV172" s="13" t="s">
        <v>87</v>
      </c>
      <c r="AW172" s="13" t="s">
        <v>4</v>
      </c>
      <c r="AX172" s="13" t="s">
        <v>85</v>
      </c>
      <c r="AY172" s="250" t="s">
        <v>140</v>
      </c>
    </row>
    <row r="173" s="2" customFormat="1" ht="16.5" customHeight="1">
      <c r="A173" s="39"/>
      <c r="B173" s="40"/>
      <c r="C173" s="220" t="s">
        <v>220</v>
      </c>
      <c r="D173" s="220" t="s">
        <v>142</v>
      </c>
      <c r="E173" s="221" t="s">
        <v>221</v>
      </c>
      <c r="F173" s="222" t="s">
        <v>222</v>
      </c>
      <c r="G173" s="223" t="s">
        <v>166</v>
      </c>
      <c r="H173" s="224">
        <v>2343.73</v>
      </c>
      <c r="I173" s="225"/>
      <c r="J173" s="226">
        <f>ROUND(I173*H173,2)</f>
        <v>0</v>
      </c>
      <c r="K173" s="227"/>
      <c r="L173" s="45"/>
      <c r="M173" s="228" t="s">
        <v>1</v>
      </c>
      <c r="N173" s="229" t="s">
        <v>42</v>
      </c>
      <c r="O173" s="92"/>
      <c r="P173" s="230">
        <f>O173*H173</f>
        <v>0</v>
      </c>
      <c r="Q173" s="230">
        <v>0</v>
      </c>
      <c r="R173" s="230">
        <f>Q173*H173</f>
        <v>0</v>
      </c>
      <c r="S173" s="230">
        <v>0</v>
      </c>
      <c r="T173" s="231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2" t="s">
        <v>146</v>
      </c>
      <c r="AT173" s="232" t="s">
        <v>142</v>
      </c>
      <c r="AU173" s="232" t="s">
        <v>87</v>
      </c>
      <c r="AY173" s="18" t="s">
        <v>140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8" t="s">
        <v>85</v>
      </c>
      <c r="BK173" s="233">
        <f>ROUND(I173*H173,2)</f>
        <v>0</v>
      </c>
      <c r="BL173" s="18" t="s">
        <v>146</v>
      </c>
      <c r="BM173" s="232" t="s">
        <v>744</v>
      </c>
    </row>
    <row r="174" s="2" customFormat="1">
      <c r="A174" s="39"/>
      <c r="B174" s="40"/>
      <c r="C174" s="41"/>
      <c r="D174" s="234" t="s">
        <v>148</v>
      </c>
      <c r="E174" s="41"/>
      <c r="F174" s="235" t="s">
        <v>224</v>
      </c>
      <c r="G174" s="41"/>
      <c r="H174" s="41"/>
      <c r="I174" s="236"/>
      <c r="J174" s="41"/>
      <c r="K174" s="41"/>
      <c r="L174" s="45"/>
      <c r="M174" s="237"/>
      <c r="N174" s="238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148</v>
      </c>
      <c r="AU174" s="18" t="s">
        <v>87</v>
      </c>
    </row>
    <row r="175" s="2" customFormat="1" ht="24.15" customHeight="1">
      <c r="A175" s="39"/>
      <c r="B175" s="40"/>
      <c r="C175" s="220" t="s">
        <v>225</v>
      </c>
      <c r="D175" s="220" t="s">
        <v>142</v>
      </c>
      <c r="E175" s="221" t="s">
        <v>574</v>
      </c>
      <c r="F175" s="222" t="s">
        <v>575</v>
      </c>
      <c r="G175" s="223" t="s">
        <v>166</v>
      </c>
      <c r="H175" s="224">
        <v>135.90000000000001</v>
      </c>
      <c r="I175" s="225"/>
      <c r="J175" s="226">
        <f>ROUND(I175*H175,2)</f>
        <v>0</v>
      </c>
      <c r="K175" s="227"/>
      <c r="L175" s="45"/>
      <c r="M175" s="228" t="s">
        <v>1</v>
      </c>
      <c r="N175" s="229" t="s">
        <v>42</v>
      </c>
      <c r="O175" s="92"/>
      <c r="P175" s="230">
        <f>O175*H175</f>
        <v>0</v>
      </c>
      <c r="Q175" s="230">
        <v>0</v>
      </c>
      <c r="R175" s="230">
        <f>Q175*H175</f>
        <v>0</v>
      </c>
      <c r="S175" s="230">
        <v>0</v>
      </c>
      <c r="T175" s="231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2" t="s">
        <v>146</v>
      </c>
      <c r="AT175" s="232" t="s">
        <v>142</v>
      </c>
      <c r="AU175" s="232" t="s">
        <v>87</v>
      </c>
      <c r="AY175" s="18" t="s">
        <v>140</v>
      </c>
      <c r="BE175" s="233">
        <f>IF(N175="základní",J175,0)</f>
        <v>0</v>
      </c>
      <c r="BF175" s="233">
        <f>IF(N175="snížená",J175,0)</f>
        <v>0</v>
      </c>
      <c r="BG175" s="233">
        <f>IF(N175="zákl. přenesená",J175,0)</f>
        <v>0</v>
      </c>
      <c r="BH175" s="233">
        <f>IF(N175="sníž. přenesená",J175,0)</f>
        <v>0</v>
      </c>
      <c r="BI175" s="233">
        <f>IF(N175="nulová",J175,0)</f>
        <v>0</v>
      </c>
      <c r="BJ175" s="18" t="s">
        <v>85</v>
      </c>
      <c r="BK175" s="233">
        <f>ROUND(I175*H175,2)</f>
        <v>0</v>
      </c>
      <c r="BL175" s="18" t="s">
        <v>146</v>
      </c>
      <c r="BM175" s="232" t="s">
        <v>745</v>
      </c>
    </row>
    <row r="176" s="2" customFormat="1">
      <c r="A176" s="39"/>
      <c r="B176" s="40"/>
      <c r="C176" s="41"/>
      <c r="D176" s="234" t="s">
        <v>148</v>
      </c>
      <c r="E176" s="41"/>
      <c r="F176" s="235" t="s">
        <v>577</v>
      </c>
      <c r="G176" s="41"/>
      <c r="H176" s="41"/>
      <c r="I176" s="236"/>
      <c r="J176" s="41"/>
      <c r="K176" s="41"/>
      <c r="L176" s="45"/>
      <c r="M176" s="237"/>
      <c r="N176" s="238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148</v>
      </c>
      <c r="AU176" s="18" t="s">
        <v>87</v>
      </c>
    </row>
    <row r="177" s="13" customFormat="1">
      <c r="A177" s="13"/>
      <c r="B177" s="239"/>
      <c r="C177" s="240"/>
      <c r="D177" s="241" t="s">
        <v>150</v>
      </c>
      <c r="E177" s="242" t="s">
        <v>1</v>
      </c>
      <c r="F177" s="243" t="s">
        <v>746</v>
      </c>
      <c r="G177" s="240"/>
      <c r="H177" s="244">
        <v>135.90000000000001</v>
      </c>
      <c r="I177" s="245"/>
      <c r="J177" s="240"/>
      <c r="K177" s="240"/>
      <c r="L177" s="246"/>
      <c r="M177" s="247"/>
      <c r="N177" s="248"/>
      <c r="O177" s="248"/>
      <c r="P177" s="248"/>
      <c r="Q177" s="248"/>
      <c r="R177" s="248"/>
      <c r="S177" s="248"/>
      <c r="T177" s="24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0" t="s">
        <v>150</v>
      </c>
      <c r="AU177" s="250" t="s">
        <v>87</v>
      </c>
      <c r="AV177" s="13" t="s">
        <v>87</v>
      </c>
      <c r="AW177" s="13" t="s">
        <v>32</v>
      </c>
      <c r="AX177" s="13" t="s">
        <v>85</v>
      </c>
      <c r="AY177" s="250" t="s">
        <v>140</v>
      </c>
    </row>
    <row r="178" s="14" customFormat="1">
      <c r="A178" s="14"/>
      <c r="B178" s="251"/>
      <c r="C178" s="252"/>
      <c r="D178" s="241" t="s">
        <v>150</v>
      </c>
      <c r="E178" s="253" t="s">
        <v>1</v>
      </c>
      <c r="F178" s="254" t="s">
        <v>719</v>
      </c>
      <c r="G178" s="252"/>
      <c r="H178" s="253" t="s">
        <v>1</v>
      </c>
      <c r="I178" s="255"/>
      <c r="J178" s="252"/>
      <c r="K178" s="252"/>
      <c r="L178" s="256"/>
      <c r="M178" s="257"/>
      <c r="N178" s="258"/>
      <c r="O178" s="258"/>
      <c r="P178" s="258"/>
      <c r="Q178" s="258"/>
      <c r="R178" s="258"/>
      <c r="S178" s="258"/>
      <c r="T178" s="25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0" t="s">
        <v>150</v>
      </c>
      <c r="AU178" s="260" t="s">
        <v>87</v>
      </c>
      <c r="AV178" s="14" t="s">
        <v>85</v>
      </c>
      <c r="AW178" s="14" t="s">
        <v>32</v>
      </c>
      <c r="AX178" s="14" t="s">
        <v>77</v>
      </c>
      <c r="AY178" s="260" t="s">
        <v>140</v>
      </c>
    </row>
    <row r="179" s="2" customFormat="1" ht="16.5" customHeight="1">
      <c r="A179" s="39"/>
      <c r="B179" s="40"/>
      <c r="C179" s="283" t="s">
        <v>230</v>
      </c>
      <c r="D179" s="283" t="s">
        <v>196</v>
      </c>
      <c r="E179" s="284" t="s">
        <v>579</v>
      </c>
      <c r="F179" s="285" t="s">
        <v>580</v>
      </c>
      <c r="G179" s="286" t="s">
        <v>199</v>
      </c>
      <c r="H179" s="287">
        <v>271.80000000000001</v>
      </c>
      <c r="I179" s="288"/>
      <c r="J179" s="289">
        <f>ROUND(I179*H179,2)</f>
        <v>0</v>
      </c>
      <c r="K179" s="290"/>
      <c r="L179" s="291"/>
      <c r="M179" s="292" t="s">
        <v>1</v>
      </c>
      <c r="N179" s="293" t="s">
        <v>42</v>
      </c>
      <c r="O179" s="92"/>
      <c r="P179" s="230">
        <f>O179*H179</f>
        <v>0</v>
      </c>
      <c r="Q179" s="230">
        <v>1</v>
      </c>
      <c r="R179" s="230">
        <f>Q179*H179</f>
        <v>271.80000000000001</v>
      </c>
      <c r="S179" s="230">
        <v>0</v>
      </c>
      <c r="T179" s="23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2" t="s">
        <v>195</v>
      </c>
      <c r="AT179" s="232" t="s">
        <v>196</v>
      </c>
      <c r="AU179" s="232" t="s">
        <v>87</v>
      </c>
      <c r="AY179" s="18" t="s">
        <v>140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8" t="s">
        <v>85</v>
      </c>
      <c r="BK179" s="233">
        <f>ROUND(I179*H179,2)</f>
        <v>0</v>
      </c>
      <c r="BL179" s="18" t="s">
        <v>146</v>
      </c>
      <c r="BM179" s="232" t="s">
        <v>747</v>
      </c>
    </row>
    <row r="180" s="13" customFormat="1">
      <c r="A180" s="13"/>
      <c r="B180" s="239"/>
      <c r="C180" s="240"/>
      <c r="D180" s="241" t="s">
        <v>150</v>
      </c>
      <c r="E180" s="240"/>
      <c r="F180" s="243" t="s">
        <v>748</v>
      </c>
      <c r="G180" s="240"/>
      <c r="H180" s="244">
        <v>271.80000000000001</v>
      </c>
      <c r="I180" s="245"/>
      <c r="J180" s="240"/>
      <c r="K180" s="240"/>
      <c r="L180" s="246"/>
      <c r="M180" s="247"/>
      <c r="N180" s="248"/>
      <c r="O180" s="248"/>
      <c r="P180" s="248"/>
      <c r="Q180" s="248"/>
      <c r="R180" s="248"/>
      <c r="S180" s="248"/>
      <c r="T180" s="24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0" t="s">
        <v>150</v>
      </c>
      <c r="AU180" s="250" t="s">
        <v>87</v>
      </c>
      <c r="AV180" s="13" t="s">
        <v>87</v>
      </c>
      <c r="AW180" s="13" t="s">
        <v>4</v>
      </c>
      <c r="AX180" s="13" t="s">
        <v>85</v>
      </c>
      <c r="AY180" s="250" t="s">
        <v>140</v>
      </c>
    </row>
    <row r="181" s="2" customFormat="1" ht="16.5" customHeight="1">
      <c r="A181" s="39"/>
      <c r="B181" s="40"/>
      <c r="C181" s="220" t="s">
        <v>8</v>
      </c>
      <c r="D181" s="220" t="s">
        <v>142</v>
      </c>
      <c r="E181" s="221" t="s">
        <v>226</v>
      </c>
      <c r="F181" s="222" t="s">
        <v>227</v>
      </c>
      <c r="G181" s="223" t="s">
        <v>166</v>
      </c>
      <c r="H181" s="224">
        <v>242.30000000000001</v>
      </c>
      <c r="I181" s="225"/>
      <c r="J181" s="226">
        <f>ROUND(I181*H181,2)</f>
        <v>0</v>
      </c>
      <c r="K181" s="227"/>
      <c r="L181" s="45"/>
      <c r="M181" s="228" t="s">
        <v>1</v>
      </c>
      <c r="N181" s="229" t="s">
        <v>42</v>
      </c>
      <c r="O181" s="92"/>
      <c r="P181" s="230">
        <f>O181*H181</f>
        <v>0</v>
      </c>
      <c r="Q181" s="230">
        <v>0</v>
      </c>
      <c r="R181" s="230">
        <f>Q181*H181</f>
        <v>0</v>
      </c>
      <c r="S181" s="230">
        <v>0</v>
      </c>
      <c r="T181" s="231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2" t="s">
        <v>146</v>
      </c>
      <c r="AT181" s="232" t="s">
        <v>142</v>
      </c>
      <c r="AU181" s="232" t="s">
        <v>87</v>
      </c>
      <c r="AY181" s="18" t="s">
        <v>140</v>
      </c>
      <c r="BE181" s="233">
        <f>IF(N181="základní",J181,0)</f>
        <v>0</v>
      </c>
      <c r="BF181" s="233">
        <f>IF(N181="snížená",J181,0)</f>
        <v>0</v>
      </c>
      <c r="BG181" s="233">
        <f>IF(N181="zákl. přenesená",J181,0)</f>
        <v>0</v>
      </c>
      <c r="BH181" s="233">
        <f>IF(N181="sníž. přenesená",J181,0)</f>
        <v>0</v>
      </c>
      <c r="BI181" s="233">
        <f>IF(N181="nulová",J181,0)</f>
        <v>0</v>
      </c>
      <c r="BJ181" s="18" t="s">
        <v>85</v>
      </c>
      <c r="BK181" s="233">
        <f>ROUND(I181*H181,2)</f>
        <v>0</v>
      </c>
      <c r="BL181" s="18" t="s">
        <v>146</v>
      </c>
      <c r="BM181" s="232" t="s">
        <v>749</v>
      </c>
    </row>
    <row r="182" s="13" customFormat="1">
      <c r="A182" s="13"/>
      <c r="B182" s="239"/>
      <c r="C182" s="240"/>
      <c r="D182" s="241" t="s">
        <v>150</v>
      </c>
      <c r="E182" s="242" t="s">
        <v>1</v>
      </c>
      <c r="F182" s="243" t="s">
        <v>750</v>
      </c>
      <c r="G182" s="240"/>
      <c r="H182" s="244">
        <v>242.30000000000001</v>
      </c>
      <c r="I182" s="245"/>
      <c r="J182" s="240"/>
      <c r="K182" s="240"/>
      <c r="L182" s="246"/>
      <c r="M182" s="247"/>
      <c r="N182" s="248"/>
      <c r="O182" s="248"/>
      <c r="P182" s="248"/>
      <c r="Q182" s="248"/>
      <c r="R182" s="248"/>
      <c r="S182" s="248"/>
      <c r="T182" s="24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0" t="s">
        <v>150</v>
      </c>
      <c r="AU182" s="250" t="s">
        <v>87</v>
      </c>
      <c r="AV182" s="13" t="s">
        <v>87</v>
      </c>
      <c r="AW182" s="13" t="s">
        <v>32</v>
      </c>
      <c r="AX182" s="13" t="s">
        <v>85</v>
      </c>
      <c r="AY182" s="250" t="s">
        <v>140</v>
      </c>
    </row>
    <row r="183" s="14" customFormat="1">
      <c r="A183" s="14"/>
      <c r="B183" s="251"/>
      <c r="C183" s="252"/>
      <c r="D183" s="241" t="s">
        <v>150</v>
      </c>
      <c r="E183" s="253" t="s">
        <v>1</v>
      </c>
      <c r="F183" s="254" t="s">
        <v>719</v>
      </c>
      <c r="G183" s="252"/>
      <c r="H183" s="253" t="s">
        <v>1</v>
      </c>
      <c r="I183" s="255"/>
      <c r="J183" s="252"/>
      <c r="K183" s="252"/>
      <c r="L183" s="256"/>
      <c r="M183" s="257"/>
      <c r="N183" s="258"/>
      <c r="O183" s="258"/>
      <c r="P183" s="258"/>
      <c r="Q183" s="258"/>
      <c r="R183" s="258"/>
      <c r="S183" s="258"/>
      <c r="T183" s="25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0" t="s">
        <v>150</v>
      </c>
      <c r="AU183" s="260" t="s">
        <v>87</v>
      </c>
      <c r="AV183" s="14" t="s">
        <v>85</v>
      </c>
      <c r="AW183" s="14" t="s">
        <v>32</v>
      </c>
      <c r="AX183" s="14" t="s">
        <v>77</v>
      </c>
      <c r="AY183" s="260" t="s">
        <v>140</v>
      </c>
    </row>
    <row r="184" s="2" customFormat="1" ht="33" customHeight="1">
      <c r="A184" s="39"/>
      <c r="B184" s="40"/>
      <c r="C184" s="220" t="s">
        <v>240</v>
      </c>
      <c r="D184" s="220" t="s">
        <v>142</v>
      </c>
      <c r="E184" s="221" t="s">
        <v>751</v>
      </c>
      <c r="F184" s="222" t="s">
        <v>752</v>
      </c>
      <c r="G184" s="223" t="s">
        <v>166</v>
      </c>
      <c r="H184" s="224">
        <v>6</v>
      </c>
      <c r="I184" s="225"/>
      <c r="J184" s="226">
        <f>ROUND(I184*H184,2)</f>
        <v>0</v>
      </c>
      <c r="K184" s="227"/>
      <c r="L184" s="45"/>
      <c r="M184" s="228" t="s">
        <v>1</v>
      </c>
      <c r="N184" s="229" t="s">
        <v>42</v>
      </c>
      <c r="O184" s="92"/>
      <c r="P184" s="230">
        <f>O184*H184</f>
        <v>0</v>
      </c>
      <c r="Q184" s="230">
        <v>0</v>
      </c>
      <c r="R184" s="230">
        <f>Q184*H184</f>
        <v>0</v>
      </c>
      <c r="S184" s="230">
        <v>0</v>
      </c>
      <c r="T184" s="23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2" t="s">
        <v>146</v>
      </c>
      <c r="AT184" s="232" t="s">
        <v>142</v>
      </c>
      <c r="AU184" s="232" t="s">
        <v>87</v>
      </c>
      <c r="AY184" s="18" t="s">
        <v>140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8" t="s">
        <v>85</v>
      </c>
      <c r="BK184" s="233">
        <f>ROUND(I184*H184,2)</f>
        <v>0</v>
      </c>
      <c r="BL184" s="18" t="s">
        <v>146</v>
      </c>
      <c r="BM184" s="232" t="s">
        <v>753</v>
      </c>
    </row>
    <row r="185" s="2" customFormat="1">
      <c r="A185" s="39"/>
      <c r="B185" s="40"/>
      <c r="C185" s="41"/>
      <c r="D185" s="234" t="s">
        <v>148</v>
      </c>
      <c r="E185" s="41"/>
      <c r="F185" s="235" t="s">
        <v>754</v>
      </c>
      <c r="G185" s="41"/>
      <c r="H185" s="41"/>
      <c r="I185" s="236"/>
      <c r="J185" s="41"/>
      <c r="K185" s="41"/>
      <c r="L185" s="45"/>
      <c r="M185" s="237"/>
      <c r="N185" s="238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148</v>
      </c>
      <c r="AU185" s="18" t="s">
        <v>87</v>
      </c>
    </row>
    <row r="186" s="13" customFormat="1">
      <c r="A186" s="13"/>
      <c r="B186" s="239"/>
      <c r="C186" s="240"/>
      <c r="D186" s="241" t="s">
        <v>150</v>
      </c>
      <c r="E186" s="242" t="s">
        <v>1</v>
      </c>
      <c r="F186" s="243" t="s">
        <v>755</v>
      </c>
      <c r="G186" s="240"/>
      <c r="H186" s="244">
        <v>6</v>
      </c>
      <c r="I186" s="245"/>
      <c r="J186" s="240"/>
      <c r="K186" s="240"/>
      <c r="L186" s="246"/>
      <c r="M186" s="247"/>
      <c r="N186" s="248"/>
      <c r="O186" s="248"/>
      <c r="P186" s="248"/>
      <c r="Q186" s="248"/>
      <c r="R186" s="248"/>
      <c r="S186" s="248"/>
      <c r="T186" s="24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0" t="s">
        <v>150</v>
      </c>
      <c r="AU186" s="250" t="s">
        <v>87</v>
      </c>
      <c r="AV186" s="13" t="s">
        <v>87</v>
      </c>
      <c r="AW186" s="13" t="s">
        <v>32</v>
      </c>
      <c r="AX186" s="13" t="s">
        <v>85</v>
      </c>
      <c r="AY186" s="250" t="s">
        <v>140</v>
      </c>
    </row>
    <row r="187" s="14" customFormat="1">
      <c r="A187" s="14"/>
      <c r="B187" s="251"/>
      <c r="C187" s="252"/>
      <c r="D187" s="241" t="s">
        <v>150</v>
      </c>
      <c r="E187" s="253" t="s">
        <v>1</v>
      </c>
      <c r="F187" s="254" t="s">
        <v>719</v>
      </c>
      <c r="G187" s="252"/>
      <c r="H187" s="253" t="s">
        <v>1</v>
      </c>
      <c r="I187" s="255"/>
      <c r="J187" s="252"/>
      <c r="K187" s="252"/>
      <c r="L187" s="256"/>
      <c r="M187" s="257"/>
      <c r="N187" s="258"/>
      <c r="O187" s="258"/>
      <c r="P187" s="258"/>
      <c r="Q187" s="258"/>
      <c r="R187" s="258"/>
      <c r="S187" s="258"/>
      <c r="T187" s="25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0" t="s">
        <v>150</v>
      </c>
      <c r="AU187" s="260" t="s">
        <v>87</v>
      </c>
      <c r="AV187" s="14" t="s">
        <v>85</v>
      </c>
      <c r="AW187" s="14" t="s">
        <v>32</v>
      </c>
      <c r="AX187" s="14" t="s">
        <v>77</v>
      </c>
      <c r="AY187" s="260" t="s">
        <v>140</v>
      </c>
    </row>
    <row r="188" s="2" customFormat="1" ht="16.5" customHeight="1">
      <c r="A188" s="39"/>
      <c r="B188" s="40"/>
      <c r="C188" s="283" t="s">
        <v>246</v>
      </c>
      <c r="D188" s="283" t="s">
        <v>196</v>
      </c>
      <c r="E188" s="284" t="s">
        <v>579</v>
      </c>
      <c r="F188" s="285" t="s">
        <v>580</v>
      </c>
      <c r="G188" s="286" t="s">
        <v>199</v>
      </c>
      <c r="H188" s="287">
        <v>12</v>
      </c>
      <c r="I188" s="288"/>
      <c r="J188" s="289">
        <f>ROUND(I188*H188,2)</f>
        <v>0</v>
      </c>
      <c r="K188" s="290"/>
      <c r="L188" s="291"/>
      <c r="M188" s="292" t="s">
        <v>1</v>
      </c>
      <c r="N188" s="293" t="s">
        <v>42</v>
      </c>
      <c r="O188" s="92"/>
      <c r="P188" s="230">
        <f>O188*H188</f>
        <v>0</v>
      </c>
      <c r="Q188" s="230">
        <v>1</v>
      </c>
      <c r="R188" s="230">
        <f>Q188*H188</f>
        <v>12</v>
      </c>
      <c r="S188" s="230">
        <v>0</v>
      </c>
      <c r="T188" s="23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2" t="s">
        <v>195</v>
      </c>
      <c r="AT188" s="232" t="s">
        <v>196</v>
      </c>
      <c r="AU188" s="232" t="s">
        <v>87</v>
      </c>
      <c r="AY188" s="18" t="s">
        <v>140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8" t="s">
        <v>85</v>
      </c>
      <c r="BK188" s="233">
        <f>ROUND(I188*H188,2)</f>
        <v>0</v>
      </c>
      <c r="BL188" s="18" t="s">
        <v>146</v>
      </c>
      <c r="BM188" s="232" t="s">
        <v>756</v>
      </c>
    </row>
    <row r="189" s="13" customFormat="1">
      <c r="A189" s="13"/>
      <c r="B189" s="239"/>
      <c r="C189" s="240"/>
      <c r="D189" s="241" t="s">
        <v>150</v>
      </c>
      <c r="E189" s="240"/>
      <c r="F189" s="243" t="s">
        <v>757</v>
      </c>
      <c r="G189" s="240"/>
      <c r="H189" s="244">
        <v>12</v>
      </c>
      <c r="I189" s="245"/>
      <c r="J189" s="240"/>
      <c r="K189" s="240"/>
      <c r="L189" s="246"/>
      <c r="M189" s="247"/>
      <c r="N189" s="248"/>
      <c r="O189" s="248"/>
      <c r="P189" s="248"/>
      <c r="Q189" s="248"/>
      <c r="R189" s="248"/>
      <c r="S189" s="248"/>
      <c r="T189" s="24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0" t="s">
        <v>150</v>
      </c>
      <c r="AU189" s="250" t="s">
        <v>87</v>
      </c>
      <c r="AV189" s="13" t="s">
        <v>87</v>
      </c>
      <c r="AW189" s="13" t="s">
        <v>4</v>
      </c>
      <c r="AX189" s="13" t="s">
        <v>85</v>
      </c>
      <c r="AY189" s="250" t="s">
        <v>140</v>
      </c>
    </row>
    <row r="190" s="2" customFormat="1" ht="24.15" customHeight="1">
      <c r="A190" s="39"/>
      <c r="B190" s="40"/>
      <c r="C190" s="220" t="s">
        <v>254</v>
      </c>
      <c r="D190" s="220" t="s">
        <v>142</v>
      </c>
      <c r="E190" s="221" t="s">
        <v>592</v>
      </c>
      <c r="F190" s="222" t="s">
        <v>593</v>
      </c>
      <c r="G190" s="223" t="s">
        <v>166</v>
      </c>
      <c r="H190" s="224">
        <v>151</v>
      </c>
      <c r="I190" s="225"/>
      <c r="J190" s="226">
        <f>ROUND(I190*H190,2)</f>
        <v>0</v>
      </c>
      <c r="K190" s="227"/>
      <c r="L190" s="45"/>
      <c r="M190" s="228" t="s">
        <v>1</v>
      </c>
      <c r="N190" s="229" t="s">
        <v>42</v>
      </c>
      <c r="O190" s="92"/>
      <c r="P190" s="230">
        <f>O190*H190</f>
        <v>0</v>
      </c>
      <c r="Q190" s="230">
        <v>0</v>
      </c>
      <c r="R190" s="230">
        <f>Q190*H190</f>
        <v>0</v>
      </c>
      <c r="S190" s="230">
        <v>0</v>
      </c>
      <c r="T190" s="231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2" t="s">
        <v>146</v>
      </c>
      <c r="AT190" s="232" t="s">
        <v>142</v>
      </c>
      <c r="AU190" s="232" t="s">
        <v>87</v>
      </c>
      <c r="AY190" s="18" t="s">
        <v>140</v>
      </c>
      <c r="BE190" s="233">
        <f>IF(N190="základní",J190,0)</f>
        <v>0</v>
      </c>
      <c r="BF190" s="233">
        <f>IF(N190="snížená",J190,0)</f>
        <v>0</v>
      </c>
      <c r="BG190" s="233">
        <f>IF(N190="zákl. přenesená",J190,0)</f>
        <v>0</v>
      </c>
      <c r="BH190" s="233">
        <f>IF(N190="sníž. přenesená",J190,0)</f>
        <v>0</v>
      </c>
      <c r="BI190" s="233">
        <f>IF(N190="nulová",J190,0)</f>
        <v>0</v>
      </c>
      <c r="BJ190" s="18" t="s">
        <v>85</v>
      </c>
      <c r="BK190" s="233">
        <f>ROUND(I190*H190,2)</f>
        <v>0</v>
      </c>
      <c r="BL190" s="18" t="s">
        <v>146</v>
      </c>
      <c r="BM190" s="232" t="s">
        <v>758</v>
      </c>
    </row>
    <row r="191" s="2" customFormat="1">
      <c r="A191" s="39"/>
      <c r="B191" s="40"/>
      <c r="C191" s="41"/>
      <c r="D191" s="234" t="s">
        <v>148</v>
      </c>
      <c r="E191" s="41"/>
      <c r="F191" s="235" t="s">
        <v>595</v>
      </c>
      <c r="G191" s="41"/>
      <c r="H191" s="41"/>
      <c r="I191" s="236"/>
      <c r="J191" s="41"/>
      <c r="K191" s="41"/>
      <c r="L191" s="45"/>
      <c r="M191" s="237"/>
      <c r="N191" s="238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148</v>
      </c>
      <c r="AU191" s="18" t="s">
        <v>87</v>
      </c>
    </row>
    <row r="192" s="13" customFormat="1">
      <c r="A192" s="13"/>
      <c r="B192" s="239"/>
      <c r="C192" s="240"/>
      <c r="D192" s="241" t="s">
        <v>150</v>
      </c>
      <c r="E192" s="242" t="s">
        <v>1</v>
      </c>
      <c r="F192" s="243" t="s">
        <v>759</v>
      </c>
      <c r="G192" s="240"/>
      <c r="H192" s="244">
        <v>151</v>
      </c>
      <c r="I192" s="245"/>
      <c r="J192" s="240"/>
      <c r="K192" s="240"/>
      <c r="L192" s="246"/>
      <c r="M192" s="247"/>
      <c r="N192" s="248"/>
      <c r="O192" s="248"/>
      <c r="P192" s="248"/>
      <c r="Q192" s="248"/>
      <c r="R192" s="248"/>
      <c r="S192" s="248"/>
      <c r="T192" s="24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0" t="s">
        <v>150</v>
      </c>
      <c r="AU192" s="250" t="s">
        <v>87</v>
      </c>
      <c r="AV192" s="13" t="s">
        <v>87</v>
      </c>
      <c r="AW192" s="13" t="s">
        <v>32</v>
      </c>
      <c r="AX192" s="13" t="s">
        <v>85</v>
      </c>
      <c r="AY192" s="250" t="s">
        <v>140</v>
      </c>
    </row>
    <row r="193" s="14" customFormat="1">
      <c r="A193" s="14"/>
      <c r="B193" s="251"/>
      <c r="C193" s="252"/>
      <c r="D193" s="241" t="s">
        <v>150</v>
      </c>
      <c r="E193" s="253" t="s">
        <v>1</v>
      </c>
      <c r="F193" s="254" t="s">
        <v>719</v>
      </c>
      <c r="G193" s="252"/>
      <c r="H193" s="253" t="s">
        <v>1</v>
      </c>
      <c r="I193" s="255"/>
      <c r="J193" s="252"/>
      <c r="K193" s="252"/>
      <c r="L193" s="256"/>
      <c r="M193" s="257"/>
      <c r="N193" s="258"/>
      <c r="O193" s="258"/>
      <c r="P193" s="258"/>
      <c r="Q193" s="258"/>
      <c r="R193" s="258"/>
      <c r="S193" s="258"/>
      <c r="T193" s="25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0" t="s">
        <v>150</v>
      </c>
      <c r="AU193" s="260" t="s">
        <v>87</v>
      </c>
      <c r="AV193" s="14" t="s">
        <v>85</v>
      </c>
      <c r="AW193" s="14" t="s">
        <v>32</v>
      </c>
      <c r="AX193" s="14" t="s">
        <v>77</v>
      </c>
      <c r="AY193" s="260" t="s">
        <v>140</v>
      </c>
    </row>
    <row r="194" s="2" customFormat="1" ht="16.5" customHeight="1">
      <c r="A194" s="39"/>
      <c r="B194" s="40"/>
      <c r="C194" s="283" t="s">
        <v>259</v>
      </c>
      <c r="D194" s="283" t="s">
        <v>196</v>
      </c>
      <c r="E194" s="284" t="s">
        <v>597</v>
      </c>
      <c r="F194" s="285" t="s">
        <v>598</v>
      </c>
      <c r="G194" s="286" t="s">
        <v>199</v>
      </c>
      <c r="H194" s="287">
        <v>302</v>
      </c>
      <c r="I194" s="288"/>
      <c r="J194" s="289">
        <f>ROUND(I194*H194,2)</f>
        <v>0</v>
      </c>
      <c r="K194" s="290"/>
      <c r="L194" s="291"/>
      <c r="M194" s="292" t="s">
        <v>1</v>
      </c>
      <c r="N194" s="293" t="s">
        <v>42</v>
      </c>
      <c r="O194" s="92"/>
      <c r="P194" s="230">
        <f>O194*H194</f>
        <v>0</v>
      </c>
      <c r="Q194" s="230">
        <v>1</v>
      </c>
      <c r="R194" s="230">
        <f>Q194*H194</f>
        <v>302</v>
      </c>
      <c r="S194" s="230">
        <v>0</v>
      </c>
      <c r="T194" s="231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2" t="s">
        <v>195</v>
      </c>
      <c r="AT194" s="232" t="s">
        <v>196</v>
      </c>
      <c r="AU194" s="232" t="s">
        <v>87</v>
      </c>
      <c r="AY194" s="18" t="s">
        <v>140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18" t="s">
        <v>85</v>
      </c>
      <c r="BK194" s="233">
        <f>ROUND(I194*H194,2)</f>
        <v>0</v>
      </c>
      <c r="BL194" s="18" t="s">
        <v>146</v>
      </c>
      <c r="BM194" s="232" t="s">
        <v>760</v>
      </c>
    </row>
    <row r="195" s="13" customFormat="1">
      <c r="A195" s="13"/>
      <c r="B195" s="239"/>
      <c r="C195" s="240"/>
      <c r="D195" s="241" t="s">
        <v>150</v>
      </c>
      <c r="E195" s="240"/>
      <c r="F195" s="243" t="s">
        <v>761</v>
      </c>
      <c r="G195" s="240"/>
      <c r="H195" s="244">
        <v>302</v>
      </c>
      <c r="I195" s="245"/>
      <c r="J195" s="240"/>
      <c r="K195" s="240"/>
      <c r="L195" s="246"/>
      <c r="M195" s="247"/>
      <c r="N195" s="248"/>
      <c r="O195" s="248"/>
      <c r="P195" s="248"/>
      <c r="Q195" s="248"/>
      <c r="R195" s="248"/>
      <c r="S195" s="248"/>
      <c r="T195" s="24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0" t="s">
        <v>150</v>
      </c>
      <c r="AU195" s="250" t="s">
        <v>87</v>
      </c>
      <c r="AV195" s="13" t="s">
        <v>87</v>
      </c>
      <c r="AW195" s="13" t="s">
        <v>4</v>
      </c>
      <c r="AX195" s="13" t="s">
        <v>85</v>
      </c>
      <c r="AY195" s="250" t="s">
        <v>140</v>
      </c>
    </row>
    <row r="196" s="2" customFormat="1" ht="37.8" customHeight="1">
      <c r="A196" s="39"/>
      <c r="B196" s="40"/>
      <c r="C196" s="220" t="s">
        <v>263</v>
      </c>
      <c r="D196" s="220" t="s">
        <v>142</v>
      </c>
      <c r="E196" s="221" t="s">
        <v>231</v>
      </c>
      <c r="F196" s="222" t="s">
        <v>232</v>
      </c>
      <c r="G196" s="223" t="s">
        <v>145</v>
      </c>
      <c r="H196" s="224">
        <v>1615</v>
      </c>
      <c r="I196" s="225"/>
      <c r="J196" s="226">
        <f>ROUND(I196*H196,2)</f>
        <v>0</v>
      </c>
      <c r="K196" s="227"/>
      <c r="L196" s="45"/>
      <c r="M196" s="228" t="s">
        <v>1</v>
      </c>
      <c r="N196" s="229" t="s">
        <v>42</v>
      </c>
      <c r="O196" s="92"/>
      <c r="P196" s="230">
        <f>O196*H196</f>
        <v>0</v>
      </c>
      <c r="Q196" s="230">
        <v>0</v>
      </c>
      <c r="R196" s="230">
        <f>Q196*H196</f>
        <v>0</v>
      </c>
      <c r="S196" s="230">
        <v>0</v>
      </c>
      <c r="T196" s="231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2" t="s">
        <v>146</v>
      </c>
      <c r="AT196" s="232" t="s">
        <v>142</v>
      </c>
      <c r="AU196" s="232" t="s">
        <v>87</v>
      </c>
      <c r="AY196" s="18" t="s">
        <v>140</v>
      </c>
      <c r="BE196" s="233">
        <f>IF(N196="základní",J196,0)</f>
        <v>0</v>
      </c>
      <c r="BF196" s="233">
        <f>IF(N196="snížená",J196,0)</f>
        <v>0</v>
      </c>
      <c r="BG196" s="233">
        <f>IF(N196="zákl. přenesená",J196,0)</f>
        <v>0</v>
      </c>
      <c r="BH196" s="233">
        <f>IF(N196="sníž. přenesená",J196,0)</f>
        <v>0</v>
      </c>
      <c r="BI196" s="233">
        <f>IF(N196="nulová",J196,0)</f>
        <v>0</v>
      </c>
      <c r="BJ196" s="18" t="s">
        <v>85</v>
      </c>
      <c r="BK196" s="233">
        <f>ROUND(I196*H196,2)</f>
        <v>0</v>
      </c>
      <c r="BL196" s="18" t="s">
        <v>146</v>
      </c>
      <c r="BM196" s="232" t="s">
        <v>762</v>
      </c>
    </row>
    <row r="197" s="2" customFormat="1">
      <c r="A197" s="39"/>
      <c r="B197" s="40"/>
      <c r="C197" s="41"/>
      <c r="D197" s="234" t="s">
        <v>148</v>
      </c>
      <c r="E197" s="41"/>
      <c r="F197" s="235" t="s">
        <v>234</v>
      </c>
      <c r="G197" s="41"/>
      <c r="H197" s="41"/>
      <c r="I197" s="236"/>
      <c r="J197" s="41"/>
      <c r="K197" s="41"/>
      <c r="L197" s="45"/>
      <c r="M197" s="237"/>
      <c r="N197" s="238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148</v>
      </c>
      <c r="AU197" s="18" t="s">
        <v>87</v>
      </c>
    </row>
    <row r="198" s="13" customFormat="1">
      <c r="A198" s="13"/>
      <c r="B198" s="239"/>
      <c r="C198" s="240"/>
      <c r="D198" s="241" t="s">
        <v>150</v>
      </c>
      <c r="E198" s="242" t="s">
        <v>1</v>
      </c>
      <c r="F198" s="243" t="s">
        <v>763</v>
      </c>
      <c r="G198" s="240"/>
      <c r="H198" s="244">
        <v>1615</v>
      </c>
      <c r="I198" s="245"/>
      <c r="J198" s="240"/>
      <c r="K198" s="240"/>
      <c r="L198" s="246"/>
      <c r="M198" s="247"/>
      <c r="N198" s="248"/>
      <c r="O198" s="248"/>
      <c r="P198" s="248"/>
      <c r="Q198" s="248"/>
      <c r="R198" s="248"/>
      <c r="S198" s="248"/>
      <c r="T198" s="24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0" t="s">
        <v>150</v>
      </c>
      <c r="AU198" s="250" t="s">
        <v>87</v>
      </c>
      <c r="AV198" s="13" t="s">
        <v>87</v>
      </c>
      <c r="AW198" s="13" t="s">
        <v>32</v>
      </c>
      <c r="AX198" s="13" t="s">
        <v>85</v>
      </c>
      <c r="AY198" s="250" t="s">
        <v>140</v>
      </c>
    </row>
    <row r="199" s="2" customFormat="1" ht="24.15" customHeight="1">
      <c r="A199" s="39"/>
      <c r="B199" s="40"/>
      <c r="C199" s="220" t="s">
        <v>7</v>
      </c>
      <c r="D199" s="220" t="s">
        <v>142</v>
      </c>
      <c r="E199" s="221" t="s">
        <v>236</v>
      </c>
      <c r="F199" s="222" t="s">
        <v>237</v>
      </c>
      <c r="G199" s="223" t="s">
        <v>145</v>
      </c>
      <c r="H199" s="224">
        <v>1615</v>
      </c>
      <c r="I199" s="225"/>
      <c r="J199" s="226">
        <f>ROUND(I199*H199,2)</f>
        <v>0</v>
      </c>
      <c r="K199" s="227"/>
      <c r="L199" s="45"/>
      <c r="M199" s="228" t="s">
        <v>1</v>
      </c>
      <c r="N199" s="229" t="s">
        <v>42</v>
      </c>
      <c r="O199" s="92"/>
      <c r="P199" s="230">
        <f>O199*H199</f>
        <v>0</v>
      </c>
      <c r="Q199" s="230">
        <v>0</v>
      </c>
      <c r="R199" s="230">
        <f>Q199*H199</f>
        <v>0</v>
      </c>
      <c r="S199" s="230">
        <v>0</v>
      </c>
      <c r="T199" s="231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2" t="s">
        <v>146</v>
      </c>
      <c r="AT199" s="232" t="s">
        <v>142</v>
      </c>
      <c r="AU199" s="232" t="s">
        <v>87</v>
      </c>
      <c r="AY199" s="18" t="s">
        <v>140</v>
      </c>
      <c r="BE199" s="233">
        <f>IF(N199="základní",J199,0)</f>
        <v>0</v>
      </c>
      <c r="BF199" s="233">
        <f>IF(N199="snížená",J199,0)</f>
        <v>0</v>
      </c>
      <c r="BG199" s="233">
        <f>IF(N199="zákl. přenesená",J199,0)</f>
        <v>0</v>
      </c>
      <c r="BH199" s="233">
        <f>IF(N199="sníž. přenesená",J199,0)</f>
        <v>0</v>
      </c>
      <c r="BI199" s="233">
        <f>IF(N199="nulová",J199,0)</f>
        <v>0</v>
      </c>
      <c r="BJ199" s="18" t="s">
        <v>85</v>
      </c>
      <c r="BK199" s="233">
        <f>ROUND(I199*H199,2)</f>
        <v>0</v>
      </c>
      <c r="BL199" s="18" t="s">
        <v>146</v>
      </c>
      <c r="BM199" s="232" t="s">
        <v>764</v>
      </c>
    </row>
    <row r="200" s="2" customFormat="1">
      <c r="A200" s="39"/>
      <c r="B200" s="40"/>
      <c r="C200" s="41"/>
      <c r="D200" s="234" t="s">
        <v>148</v>
      </c>
      <c r="E200" s="41"/>
      <c r="F200" s="235" t="s">
        <v>239</v>
      </c>
      <c r="G200" s="41"/>
      <c r="H200" s="41"/>
      <c r="I200" s="236"/>
      <c r="J200" s="41"/>
      <c r="K200" s="41"/>
      <c r="L200" s="45"/>
      <c r="M200" s="237"/>
      <c r="N200" s="238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148</v>
      </c>
      <c r="AU200" s="18" t="s">
        <v>87</v>
      </c>
    </row>
    <row r="201" s="2" customFormat="1" ht="16.5" customHeight="1">
      <c r="A201" s="39"/>
      <c r="B201" s="40"/>
      <c r="C201" s="283" t="s">
        <v>271</v>
      </c>
      <c r="D201" s="283" t="s">
        <v>196</v>
      </c>
      <c r="E201" s="284" t="s">
        <v>241</v>
      </c>
      <c r="F201" s="285" t="s">
        <v>242</v>
      </c>
      <c r="G201" s="286" t="s">
        <v>243</v>
      </c>
      <c r="H201" s="287">
        <v>64.599999999999994</v>
      </c>
      <c r="I201" s="288"/>
      <c r="J201" s="289">
        <f>ROUND(I201*H201,2)</f>
        <v>0</v>
      </c>
      <c r="K201" s="290"/>
      <c r="L201" s="291"/>
      <c r="M201" s="292" t="s">
        <v>1</v>
      </c>
      <c r="N201" s="293" t="s">
        <v>42</v>
      </c>
      <c r="O201" s="92"/>
      <c r="P201" s="230">
        <f>O201*H201</f>
        <v>0</v>
      </c>
      <c r="Q201" s="230">
        <v>0.001</v>
      </c>
      <c r="R201" s="230">
        <f>Q201*H201</f>
        <v>0.064599999999999991</v>
      </c>
      <c r="S201" s="230">
        <v>0</v>
      </c>
      <c r="T201" s="231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2" t="s">
        <v>195</v>
      </c>
      <c r="AT201" s="232" t="s">
        <v>196</v>
      </c>
      <c r="AU201" s="232" t="s">
        <v>87</v>
      </c>
      <c r="AY201" s="18" t="s">
        <v>140</v>
      </c>
      <c r="BE201" s="233">
        <f>IF(N201="základní",J201,0)</f>
        <v>0</v>
      </c>
      <c r="BF201" s="233">
        <f>IF(N201="snížená",J201,0)</f>
        <v>0</v>
      </c>
      <c r="BG201" s="233">
        <f>IF(N201="zákl. přenesená",J201,0)</f>
        <v>0</v>
      </c>
      <c r="BH201" s="233">
        <f>IF(N201="sníž. přenesená",J201,0)</f>
        <v>0</v>
      </c>
      <c r="BI201" s="233">
        <f>IF(N201="nulová",J201,0)</f>
        <v>0</v>
      </c>
      <c r="BJ201" s="18" t="s">
        <v>85</v>
      </c>
      <c r="BK201" s="233">
        <f>ROUND(I201*H201,2)</f>
        <v>0</v>
      </c>
      <c r="BL201" s="18" t="s">
        <v>146</v>
      </c>
      <c r="BM201" s="232" t="s">
        <v>765</v>
      </c>
    </row>
    <row r="202" s="13" customFormat="1">
      <c r="A202" s="13"/>
      <c r="B202" s="239"/>
      <c r="C202" s="240"/>
      <c r="D202" s="241" t="s">
        <v>150</v>
      </c>
      <c r="E202" s="240"/>
      <c r="F202" s="243" t="s">
        <v>766</v>
      </c>
      <c r="G202" s="240"/>
      <c r="H202" s="244">
        <v>64.599999999999994</v>
      </c>
      <c r="I202" s="245"/>
      <c r="J202" s="240"/>
      <c r="K202" s="240"/>
      <c r="L202" s="246"/>
      <c r="M202" s="247"/>
      <c r="N202" s="248"/>
      <c r="O202" s="248"/>
      <c r="P202" s="248"/>
      <c r="Q202" s="248"/>
      <c r="R202" s="248"/>
      <c r="S202" s="248"/>
      <c r="T202" s="24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0" t="s">
        <v>150</v>
      </c>
      <c r="AU202" s="250" t="s">
        <v>87</v>
      </c>
      <c r="AV202" s="13" t="s">
        <v>87</v>
      </c>
      <c r="AW202" s="13" t="s">
        <v>4</v>
      </c>
      <c r="AX202" s="13" t="s">
        <v>85</v>
      </c>
      <c r="AY202" s="250" t="s">
        <v>140</v>
      </c>
    </row>
    <row r="203" s="2" customFormat="1" ht="24.15" customHeight="1">
      <c r="A203" s="39"/>
      <c r="B203" s="40"/>
      <c r="C203" s="220" t="s">
        <v>276</v>
      </c>
      <c r="D203" s="220" t="s">
        <v>142</v>
      </c>
      <c r="E203" s="221" t="s">
        <v>247</v>
      </c>
      <c r="F203" s="222" t="s">
        <v>248</v>
      </c>
      <c r="G203" s="223" t="s">
        <v>145</v>
      </c>
      <c r="H203" s="224">
        <v>7768.1499999999996</v>
      </c>
      <c r="I203" s="225"/>
      <c r="J203" s="226">
        <f>ROUND(I203*H203,2)</f>
        <v>0</v>
      </c>
      <c r="K203" s="227"/>
      <c r="L203" s="45"/>
      <c r="M203" s="228" t="s">
        <v>1</v>
      </c>
      <c r="N203" s="229" t="s">
        <v>42</v>
      </c>
      <c r="O203" s="92"/>
      <c r="P203" s="230">
        <f>O203*H203</f>
        <v>0</v>
      </c>
      <c r="Q203" s="230">
        <v>0</v>
      </c>
      <c r="R203" s="230">
        <f>Q203*H203</f>
        <v>0</v>
      </c>
      <c r="S203" s="230">
        <v>0</v>
      </c>
      <c r="T203" s="231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2" t="s">
        <v>146</v>
      </c>
      <c r="AT203" s="232" t="s">
        <v>142</v>
      </c>
      <c r="AU203" s="232" t="s">
        <v>87</v>
      </c>
      <c r="AY203" s="18" t="s">
        <v>140</v>
      </c>
      <c r="BE203" s="233">
        <f>IF(N203="základní",J203,0)</f>
        <v>0</v>
      </c>
      <c r="BF203" s="233">
        <f>IF(N203="snížená",J203,0)</f>
        <v>0</v>
      </c>
      <c r="BG203" s="233">
        <f>IF(N203="zákl. přenesená",J203,0)</f>
        <v>0</v>
      </c>
      <c r="BH203" s="233">
        <f>IF(N203="sníž. přenesená",J203,0)</f>
        <v>0</v>
      </c>
      <c r="BI203" s="233">
        <f>IF(N203="nulová",J203,0)</f>
        <v>0</v>
      </c>
      <c r="BJ203" s="18" t="s">
        <v>85</v>
      </c>
      <c r="BK203" s="233">
        <f>ROUND(I203*H203,2)</f>
        <v>0</v>
      </c>
      <c r="BL203" s="18" t="s">
        <v>146</v>
      </c>
      <c r="BM203" s="232" t="s">
        <v>767</v>
      </c>
    </row>
    <row r="204" s="2" customFormat="1">
      <c r="A204" s="39"/>
      <c r="B204" s="40"/>
      <c r="C204" s="41"/>
      <c r="D204" s="234" t="s">
        <v>148</v>
      </c>
      <c r="E204" s="41"/>
      <c r="F204" s="235" t="s">
        <v>250</v>
      </c>
      <c r="G204" s="41"/>
      <c r="H204" s="41"/>
      <c r="I204" s="236"/>
      <c r="J204" s="41"/>
      <c r="K204" s="41"/>
      <c r="L204" s="45"/>
      <c r="M204" s="237"/>
      <c r="N204" s="238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148</v>
      </c>
      <c r="AU204" s="18" t="s">
        <v>87</v>
      </c>
    </row>
    <row r="205" s="13" customFormat="1">
      <c r="A205" s="13"/>
      <c r="B205" s="239"/>
      <c r="C205" s="240"/>
      <c r="D205" s="241" t="s">
        <v>150</v>
      </c>
      <c r="E205" s="242" t="s">
        <v>1</v>
      </c>
      <c r="F205" s="243" t="s">
        <v>768</v>
      </c>
      <c r="G205" s="240"/>
      <c r="H205" s="244">
        <v>2216.3000000000002</v>
      </c>
      <c r="I205" s="245"/>
      <c r="J205" s="240"/>
      <c r="K205" s="240"/>
      <c r="L205" s="246"/>
      <c r="M205" s="247"/>
      <c r="N205" s="248"/>
      <c r="O205" s="248"/>
      <c r="P205" s="248"/>
      <c r="Q205" s="248"/>
      <c r="R205" s="248"/>
      <c r="S205" s="248"/>
      <c r="T205" s="24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0" t="s">
        <v>150</v>
      </c>
      <c r="AU205" s="250" t="s">
        <v>87</v>
      </c>
      <c r="AV205" s="13" t="s">
        <v>87</v>
      </c>
      <c r="AW205" s="13" t="s">
        <v>32</v>
      </c>
      <c r="AX205" s="13" t="s">
        <v>77</v>
      </c>
      <c r="AY205" s="250" t="s">
        <v>140</v>
      </c>
    </row>
    <row r="206" s="15" customFormat="1">
      <c r="A206" s="15"/>
      <c r="B206" s="261"/>
      <c r="C206" s="262"/>
      <c r="D206" s="241" t="s">
        <v>150</v>
      </c>
      <c r="E206" s="263" t="s">
        <v>1</v>
      </c>
      <c r="F206" s="264" t="s">
        <v>171</v>
      </c>
      <c r="G206" s="262"/>
      <c r="H206" s="265">
        <v>2216.3000000000002</v>
      </c>
      <c r="I206" s="266"/>
      <c r="J206" s="262"/>
      <c r="K206" s="262"/>
      <c r="L206" s="267"/>
      <c r="M206" s="268"/>
      <c r="N206" s="269"/>
      <c r="O206" s="269"/>
      <c r="P206" s="269"/>
      <c r="Q206" s="269"/>
      <c r="R206" s="269"/>
      <c r="S206" s="269"/>
      <c r="T206" s="270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71" t="s">
        <v>150</v>
      </c>
      <c r="AU206" s="271" t="s">
        <v>87</v>
      </c>
      <c r="AV206" s="15" t="s">
        <v>158</v>
      </c>
      <c r="AW206" s="15" t="s">
        <v>32</v>
      </c>
      <c r="AX206" s="15" t="s">
        <v>77</v>
      </c>
      <c r="AY206" s="271" t="s">
        <v>140</v>
      </c>
    </row>
    <row r="207" s="14" customFormat="1">
      <c r="A207" s="14"/>
      <c r="B207" s="251"/>
      <c r="C207" s="252"/>
      <c r="D207" s="241" t="s">
        <v>150</v>
      </c>
      <c r="E207" s="253" t="s">
        <v>1</v>
      </c>
      <c r="F207" s="254" t="s">
        <v>169</v>
      </c>
      <c r="G207" s="252"/>
      <c r="H207" s="253" t="s">
        <v>1</v>
      </c>
      <c r="I207" s="255"/>
      <c r="J207" s="252"/>
      <c r="K207" s="252"/>
      <c r="L207" s="256"/>
      <c r="M207" s="257"/>
      <c r="N207" s="258"/>
      <c r="O207" s="258"/>
      <c r="P207" s="258"/>
      <c r="Q207" s="258"/>
      <c r="R207" s="258"/>
      <c r="S207" s="258"/>
      <c r="T207" s="25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0" t="s">
        <v>150</v>
      </c>
      <c r="AU207" s="260" t="s">
        <v>87</v>
      </c>
      <c r="AV207" s="14" t="s">
        <v>85</v>
      </c>
      <c r="AW207" s="14" t="s">
        <v>32</v>
      </c>
      <c r="AX207" s="14" t="s">
        <v>77</v>
      </c>
      <c r="AY207" s="260" t="s">
        <v>140</v>
      </c>
    </row>
    <row r="208" s="13" customFormat="1">
      <c r="A208" s="13"/>
      <c r="B208" s="239"/>
      <c r="C208" s="240"/>
      <c r="D208" s="241" t="s">
        <v>150</v>
      </c>
      <c r="E208" s="242" t="s">
        <v>1</v>
      </c>
      <c r="F208" s="243" t="s">
        <v>769</v>
      </c>
      <c r="G208" s="240"/>
      <c r="H208" s="244">
        <v>5551.8500000000004</v>
      </c>
      <c r="I208" s="245"/>
      <c r="J208" s="240"/>
      <c r="K208" s="240"/>
      <c r="L208" s="246"/>
      <c r="M208" s="247"/>
      <c r="N208" s="248"/>
      <c r="O208" s="248"/>
      <c r="P208" s="248"/>
      <c r="Q208" s="248"/>
      <c r="R208" s="248"/>
      <c r="S208" s="248"/>
      <c r="T208" s="24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0" t="s">
        <v>150</v>
      </c>
      <c r="AU208" s="250" t="s">
        <v>87</v>
      </c>
      <c r="AV208" s="13" t="s">
        <v>87</v>
      </c>
      <c r="AW208" s="13" t="s">
        <v>32</v>
      </c>
      <c r="AX208" s="13" t="s">
        <v>77</v>
      </c>
      <c r="AY208" s="250" t="s">
        <v>140</v>
      </c>
    </row>
    <row r="209" s="15" customFormat="1">
      <c r="A209" s="15"/>
      <c r="B209" s="261"/>
      <c r="C209" s="262"/>
      <c r="D209" s="241" t="s">
        <v>150</v>
      </c>
      <c r="E209" s="263" t="s">
        <v>1</v>
      </c>
      <c r="F209" s="264" t="s">
        <v>171</v>
      </c>
      <c r="G209" s="262"/>
      <c r="H209" s="265">
        <v>5551.8500000000004</v>
      </c>
      <c r="I209" s="266"/>
      <c r="J209" s="262"/>
      <c r="K209" s="262"/>
      <c r="L209" s="267"/>
      <c r="M209" s="268"/>
      <c r="N209" s="269"/>
      <c r="O209" s="269"/>
      <c r="P209" s="269"/>
      <c r="Q209" s="269"/>
      <c r="R209" s="269"/>
      <c r="S209" s="269"/>
      <c r="T209" s="270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71" t="s">
        <v>150</v>
      </c>
      <c r="AU209" s="271" t="s">
        <v>87</v>
      </c>
      <c r="AV209" s="15" t="s">
        <v>158</v>
      </c>
      <c r="AW209" s="15" t="s">
        <v>32</v>
      </c>
      <c r="AX209" s="15" t="s">
        <v>77</v>
      </c>
      <c r="AY209" s="271" t="s">
        <v>140</v>
      </c>
    </row>
    <row r="210" s="16" customFormat="1">
      <c r="A210" s="16"/>
      <c r="B210" s="272"/>
      <c r="C210" s="273"/>
      <c r="D210" s="241" t="s">
        <v>150</v>
      </c>
      <c r="E210" s="274" t="s">
        <v>1</v>
      </c>
      <c r="F210" s="275" t="s">
        <v>176</v>
      </c>
      <c r="G210" s="273"/>
      <c r="H210" s="276">
        <v>7768.1500000000005</v>
      </c>
      <c r="I210" s="277"/>
      <c r="J210" s="273"/>
      <c r="K210" s="273"/>
      <c r="L210" s="278"/>
      <c r="M210" s="279"/>
      <c r="N210" s="280"/>
      <c r="O210" s="280"/>
      <c r="P210" s="280"/>
      <c r="Q210" s="280"/>
      <c r="R210" s="280"/>
      <c r="S210" s="280"/>
      <c r="T210" s="281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T210" s="282" t="s">
        <v>150</v>
      </c>
      <c r="AU210" s="282" t="s">
        <v>87</v>
      </c>
      <c r="AV210" s="16" t="s">
        <v>146</v>
      </c>
      <c r="AW210" s="16" t="s">
        <v>32</v>
      </c>
      <c r="AX210" s="16" t="s">
        <v>85</v>
      </c>
      <c r="AY210" s="282" t="s">
        <v>140</v>
      </c>
    </row>
    <row r="211" s="14" customFormat="1">
      <c r="A211" s="14"/>
      <c r="B211" s="251"/>
      <c r="C211" s="252"/>
      <c r="D211" s="241" t="s">
        <v>150</v>
      </c>
      <c r="E211" s="253" t="s">
        <v>1</v>
      </c>
      <c r="F211" s="254" t="s">
        <v>719</v>
      </c>
      <c r="G211" s="252"/>
      <c r="H211" s="253" t="s">
        <v>1</v>
      </c>
      <c r="I211" s="255"/>
      <c r="J211" s="252"/>
      <c r="K211" s="252"/>
      <c r="L211" s="256"/>
      <c r="M211" s="257"/>
      <c r="N211" s="258"/>
      <c r="O211" s="258"/>
      <c r="P211" s="258"/>
      <c r="Q211" s="258"/>
      <c r="R211" s="258"/>
      <c r="S211" s="258"/>
      <c r="T211" s="25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0" t="s">
        <v>150</v>
      </c>
      <c r="AU211" s="260" t="s">
        <v>87</v>
      </c>
      <c r="AV211" s="14" t="s">
        <v>85</v>
      </c>
      <c r="AW211" s="14" t="s">
        <v>32</v>
      </c>
      <c r="AX211" s="14" t="s">
        <v>77</v>
      </c>
      <c r="AY211" s="260" t="s">
        <v>140</v>
      </c>
    </row>
    <row r="212" s="2" customFormat="1" ht="24.15" customHeight="1">
      <c r="A212" s="39"/>
      <c r="B212" s="40"/>
      <c r="C212" s="220" t="s">
        <v>282</v>
      </c>
      <c r="D212" s="220" t="s">
        <v>142</v>
      </c>
      <c r="E212" s="221" t="s">
        <v>255</v>
      </c>
      <c r="F212" s="222" t="s">
        <v>256</v>
      </c>
      <c r="G212" s="223" t="s">
        <v>145</v>
      </c>
      <c r="H212" s="224">
        <v>1615</v>
      </c>
      <c r="I212" s="225"/>
      <c r="J212" s="226">
        <f>ROUND(I212*H212,2)</f>
        <v>0</v>
      </c>
      <c r="K212" s="227"/>
      <c r="L212" s="45"/>
      <c r="M212" s="228" t="s">
        <v>1</v>
      </c>
      <c r="N212" s="229" t="s">
        <v>42</v>
      </c>
      <c r="O212" s="92"/>
      <c r="P212" s="230">
        <f>O212*H212</f>
        <v>0</v>
      </c>
      <c r="Q212" s="230">
        <v>0</v>
      </c>
      <c r="R212" s="230">
        <f>Q212*H212</f>
        <v>0</v>
      </c>
      <c r="S212" s="230">
        <v>0</v>
      </c>
      <c r="T212" s="231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2" t="s">
        <v>146</v>
      </c>
      <c r="AT212" s="232" t="s">
        <v>142</v>
      </c>
      <c r="AU212" s="232" t="s">
        <v>87</v>
      </c>
      <c r="AY212" s="18" t="s">
        <v>140</v>
      </c>
      <c r="BE212" s="233">
        <f>IF(N212="základní",J212,0)</f>
        <v>0</v>
      </c>
      <c r="BF212" s="233">
        <f>IF(N212="snížená",J212,0)</f>
        <v>0</v>
      </c>
      <c r="BG212" s="233">
        <f>IF(N212="zákl. přenesená",J212,0)</f>
        <v>0</v>
      </c>
      <c r="BH212" s="233">
        <f>IF(N212="sníž. přenesená",J212,0)</f>
        <v>0</v>
      </c>
      <c r="BI212" s="233">
        <f>IF(N212="nulová",J212,0)</f>
        <v>0</v>
      </c>
      <c r="BJ212" s="18" t="s">
        <v>85</v>
      </c>
      <c r="BK212" s="233">
        <f>ROUND(I212*H212,2)</f>
        <v>0</v>
      </c>
      <c r="BL212" s="18" t="s">
        <v>146</v>
      </c>
      <c r="BM212" s="232" t="s">
        <v>770</v>
      </c>
    </row>
    <row r="213" s="2" customFormat="1">
      <c r="A213" s="39"/>
      <c r="B213" s="40"/>
      <c r="C213" s="41"/>
      <c r="D213" s="234" t="s">
        <v>148</v>
      </c>
      <c r="E213" s="41"/>
      <c r="F213" s="235" t="s">
        <v>258</v>
      </c>
      <c r="G213" s="41"/>
      <c r="H213" s="41"/>
      <c r="I213" s="236"/>
      <c r="J213" s="41"/>
      <c r="K213" s="41"/>
      <c r="L213" s="45"/>
      <c r="M213" s="237"/>
      <c r="N213" s="238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148</v>
      </c>
      <c r="AU213" s="18" t="s">
        <v>87</v>
      </c>
    </row>
    <row r="214" s="2" customFormat="1" ht="16.5" customHeight="1">
      <c r="A214" s="39"/>
      <c r="B214" s="40"/>
      <c r="C214" s="220" t="s">
        <v>289</v>
      </c>
      <c r="D214" s="220" t="s">
        <v>142</v>
      </c>
      <c r="E214" s="221" t="s">
        <v>260</v>
      </c>
      <c r="F214" s="222" t="s">
        <v>261</v>
      </c>
      <c r="G214" s="223" t="s">
        <v>145</v>
      </c>
      <c r="H214" s="224">
        <v>1615</v>
      </c>
      <c r="I214" s="225"/>
      <c r="J214" s="226">
        <f>ROUND(I214*H214,2)</f>
        <v>0</v>
      </c>
      <c r="K214" s="227"/>
      <c r="L214" s="45"/>
      <c r="M214" s="228" t="s">
        <v>1</v>
      </c>
      <c r="N214" s="229" t="s">
        <v>42</v>
      </c>
      <c r="O214" s="92"/>
      <c r="P214" s="230">
        <f>O214*H214</f>
        <v>0</v>
      </c>
      <c r="Q214" s="230">
        <v>0</v>
      </c>
      <c r="R214" s="230">
        <f>Q214*H214</f>
        <v>0</v>
      </c>
      <c r="S214" s="230">
        <v>0</v>
      </c>
      <c r="T214" s="231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2" t="s">
        <v>146</v>
      </c>
      <c r="AT214" s="232" t="s">
        <v>142</v>
      </c>
      <c r="AU214" s="232" t="s">
        <v>87</v>
      </c>
      <c r="AY214" s="18" t="s">
        <v>140</v>
      </c>
      <c r="BE214" s="233">
        <f>IF(N214="základní",J214,0)</f>
        <v>0</v>
      </c>
      <c r="BF214" s="233">
        <f>IF(N214="snížená",J214,0)</f>
        <v>0</v>
      </c>
      <c r="BG214" s="233">
        <f>IF(N214="zákl. přenesená",J214,0)</f>
        <v>0</v>
      </c>
      <c r="BH214" s="233">
        <f>IF(N214="sníž. přenesená",J214,0)</f>
        <v>0</v>
      </c>
      <c r="BI214" s="233">
        <f>IF(N214="nulová",J214,0)</f>
        <v>0</v>
      </c>
      <c r="BJ214" s="18" t="s">
        <v>85</v>
      </c>
      <c r="BK214" s="233">
        <f>ROUND(I214*H214,2)</f>
        <v>0</v>
      </c>
      <c r="BL214" s="18" t="s">
        <v>146</v>
      </c>
      <c r="BM214" s="232" t="s">
        <v>771</v>
      </c>
    </row>
    <row r="215" s="2" customFormat="1" ht="33" customHeight="1">
      <c r="A215" s="39"/>
      <c r="B215" s="40"/>
      <c r="C215" s="220" t="s">
        <v>296</v>
      </c>
      <c r="D215" s="220" t="s">
        <v>142</v>
      </c>
      <c r="E215" s="221" t="s">
        <v>264</v>
      </c>
      <c r="F215" s="222" t="s">
        <v>265</v>
      </c>
      <c r="G215" s="223" t="s">
        <v>145</v>
      </c>
      <c r="H215" s="224">
        <v>1615</v>
      </c>
      <c r="I215" s="225"/>
      <c r="J215" s="226">
        <f>ROUND(I215*H215,2)</f>
        <v>0</v>
      </c>
      <c r="K215" s="227"/>
      <c r="L215" s="45"/>
      <c r="M215" s="228" t="s">
        <v>1</v>
      </c>
      <c r="N215" s="229" t="s">
        <v>42</v>
      </c>
      <c r="O215" s="92"/>
      <c r="P215" s="230">
        <f>O215*H215</f>
        <v>0</v>
      </c>
      <c r="Q215" s="230">
        <v>0</v>
      </c>
      <c r="R215" s="230">
        <f>Q215*H215</f>
        <v>0</v>
      </c>
      <c r="S215" s="230">
        <v>0</v>
      </c>
      <c r="T215" s="231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2" t="s">
        <v>146</v>
      </c>
      <c r="AT215" s="232" t="s">
        <v>142</v>
      </c>
      <c r="AU215" s="232" t="s">
        <v>87</v>
      </c>
      <c r="AY215" s="18" t="s">
        <v>140</v>
      </c>
      <c r="BE215" s="233">
        <f>IF(N215="základní",J215,0)</f>
        <v>0</v>
      </c>
      <c r="BF215" s="233">
        <f>IF(N215="snížená",J215,0)</f>
        <v>0</v>
      </c>
      <c r="BG215" s="233">
        <f>IF(N215="zákl. přenesená",J215,0)</f>
        <v>0</v>
      </c>
      <c r="BH215" s="233">
        <f>IF(N215="sníž. přenesená",J215,0)</f>
        <v>0</v>
      </c>
      <c r="BI215" s="233">
        <f>IF(N215="nulová",J215,0)</f>
        <v>0</v>
      </c>
      <c r="BJ215" s="18" t="s">
        <v>85</v>
      </c>
      <c r="BK215" s="233">
        <f>ROUND(I215*H215,2)</f>
        <v>0</v>
      </c>
      <c r="BL215" s="18" t="s">
        <v>146</v>
      </c>
      <c r="BM215" s="232" t="s">
        <v>772</v>
      </c>
    </row>
    <row r="216" s="2" customFormat="1" ht="16.5" customHeight="1">
      <c r="A216" s="39"/>
      <c r="B216" s="40"/>
      <c r="C216" s="220" t="s">
        <v>303</v>
      </c>
      <c r="D216" s="220" t="s">
        <v>142</v>
      </c>
      <c r="E216" s="221" t="s">
        <v>267</v>
      </c>
      <c r="F216" s="222" t="s">
        <v>268</v>
      </c>
      <c r="G216" s="223" t="s">
        <v>145</v>
      </c>
      <c r="H216" s="224">
        <v>1615</v>
      </c>
      <c r="I216" s="225"/>
      <c r="J216" s="226">
        <f>ROUND(I216*H216,2)</f>
        <v>0</v>
      </c>
      <c r="K216" s="227"/>
      <c r="L216" s="45"/>
      <c r="M216" s="228" t="s">
        <v>1</v>
      </c>
      <c r="N216" s="229" t="s">
        <v>42</v>
      </c>
      <c r="O216" s="92"/>
      <c r="P216" s="230">
        <f>O216*H216</f>
        <v>0</v>
      </c>
      <c r="Q216" s="230">
        <v>0</v>
      </c>
      <c r="R216" s="230">
        <f>Q216*H216</f>
        <v>0</v>
      </c>
      <c r="S216" s="230">
        <v>0</v>
      </c>
      <c r="T216" s="231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2" t="s">
        <v>146</v>
      </c>
      <c r="AT216" s="232" t="s">
        <v>142</v>
      </c>
      <c r="AU216" s="232" t="s">
        <v>87</v>
      </c>
      <c r="AY216" s="18" t="s">
        <v>140</v>
      </c>
      <c r="BE216" s="233">
        <f>IF(N216="základní",J216,0)</f>
        <v>0</v>
      </c>
      <c r="BF216" s="233">
        <f>IF(N216="snížená",J216,0)</f>
        <v>0</v>
      </c>
      <c r="BG216" s="233">
        <f>IF(N216="zákl. přenesená",J216,0)</f>
        <v>0</v>
      </c>
      <c r="BH216" s="233">
        <f>IF(N216="sníž. přenesená",J216,0)</f>
        <v>0</v>
      </c>
      <c r="BI216" s="233">
        <f>IF(N216="nulová",J216,0)</f>
        <v>0</v>
      </c>
      <c r="BJ216" s="18" t="s">
        <v>85</v>
      </c>
      <c r="BK216" s="233">
        <f>ROUND(I216*H216,2)</f>
        <v>0</v>
      </c>
      <c r="BL216" s="18" t="s">
        <v>146</v>
      </c>
      <c r="BM216" s="232" t="s">
        <v>773</v>
      </c>
    </row>
    <row r="217" s="12" customFormat="1" ht="22.8" customHeight="1">
      <c r="A217" s="12"/>
      <c r="B217" s="204"/>
      <c r="C217" s="205"/>
      <c r="D217" s="206" t="s">
        <v>76</v>
      </c>
      <c r="E217" s="218" t="s">
        <v>87</v>
      </c>
      <c r="F217" s="218" t="s">
        <v>613</v>
      </c>
      <c r="G217" s="205"/>
      <c r="H217" s="205"/>
      <c r="I217" s="208"/>
      <c r="J217" s="219">
        <f>BK217</f>
        <v>0</v>
      </c>
      <c r="K217" s="205"/>
      <c r="L217" s="210"/>
      <c r="M217" s="211"/>
      <c r="N217" s="212"/>
      <c r="O217" s="212"/>
      <c r="P217" s="213">
        <f>SUM(P218:P223)</f>
        <v>0</v>
      </c>
      <c r="Q217" s="212"/>
      <c r="R217" s="213">
        <f>SUM(R218:R223)</f>
        <v>0.010948000000000001</v>
      </c>
      <c r="S217" s="212"/>
      <c r="T217" s="214">
        <f>SUM(T218:T223)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5" t="s">
        <v>85</v>
      </c>
      <c r="AT217" s="216" t="s">
        <v>76</v>
      </c>
      <c r="AU217" s="216" t="s">
        <v>85</v>
      </c>
      <c r="AY217" s="215" t="s">
        <v>140</v>
      </c>
      <c r="BK217" s="217">
        <f>SUM(BK218:BK223)</f>
        <v>0</v>
      </c>
    </row>
    <row r="218" s="2" customFormat="1" ht="24.15" customHeight="1">
      <c r="A218" s="39"/>
      <c r="B218" s="40"/>
      <c r="C218" s="220" t="s">
        <v>309</v>
      </c>
      <c r="D218" s="220" t="s">
        <v>142</v>
      </c>
      <c r="E218" s="221" t="s">
        <v>614</v>
      </c>
      <c r="F218" s="222" t="s">
        <v>615</v>
      </c>
      <c r="G218" s="223" t="s">
        <v>145</v>
      </c>
      <c r="H218" s="224">
        <v>32.200000000000003</v>
      </c>
      <c r="I218" s="225"/>
      <c r="J218" s="226">
        <f>ROUND(I218*H218,2)</f>
        <v>0</v>
      </c>
      <c r="K218" s="227"/>
      <c r="L218" s="45"/>
      <c r="M218" s="228" t="s">
        <v>1</v>
      </c>
      <c r="N218" s="229" t="s">
        <v>42</v>
      </c>
      <c r="O218" s="92"/>
      <c r="P218" s="230">
        <f>O218*H218</f>
        <v>0</v>
      </c>
      <c r="Q218" s="230">
        <v>0.00010000000000000001</v>
      </c>
      <c r="R218" s="230">
        <f>Q218*H218</f>
        <v>0.0032200000000000006</v>
      </c>
      <c r="S218" s="230">
        <v>0</v>
      </c>
      <c r="T218" s="231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2" t="s">
        <v>146</v>
      </c>
      <c r="AT218" s="232" t="s">
        <v>142</v>
      </c>
      <c r="AU218" s="232" t="s">
        <v>87</v>
      </c>
      <c r="AY218" s="18" t="s">
        <v>140</v>
      </c>
      <c r="BE218" s="233">
        <f>IF(N218="základní",J218,0)</f>
        <v>0</v>
      </c>
      <c r="BF218" s="233">
        <f>IF(N218="snížená",J218,0)</f>
        <v>0</v>
      </c>
      <c r="BG218" s="233">
        <f>IF(N218="zákl. přenesená",J218,0)</f>
        <v>0</v>
      </c>
      <c r="BH218" s="233">
        <f>IF(N218="sníž. přenesená",J218,0)</f>
        <v>0</v>
      </c>
      <c r="BI218" s="233">
        <f>IF(N218="nulová",J218,0)</f>
        <v>0</v>
      </c>
      <c r="BJ218" s="18" t="s">
        <v>85</v>
      </c>
      <c r="BK218" s="233">
        <f>ROUND(I218*H218,2)</f>
        <v>0</v>
      </c>
      <c r="BL218" s="18" t="s">
        <v>146</v>
      </c>
      <c r="BM218" s="232" t="s">
        <v>774</v>
      </c>
    </row>
    <row r="219" s="2" customFormat="1">
      <c r="A219" s="39"/>
      <c r="B219" s="40"/>
      <c r="C219" s="41"/>
      <c r="D219" s="234" t="s">
        <v>148</v>
      </c>
      <c r="E219" s="41"/>
      <c r="F219" s="235" t="s">
        <v>617</v>
      </c>
      <c r="G219" s="41"/>
      <c r="H219" s="41"/>
      <c r="I219" s="236"/>
      <c r="J219" s="41"/>
      <c r="K219" s="41"/>
      <c r="L219" s="45"/>
      <c r="M219" s="237"/>
      <c r="N219" s="238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148</v>
      </c>
      <c r="AU219" s="18" t="s">
        <v>87</v>
      </c>
    </row>
    <row r="220" s="13" customFormat="1">
      <c r="A220" s="13"/>
      <c r="B220" s="239"/>
      <c r="C220" s="240"/>
      <c r="D220" s="241" t="s">
        <v>150</v>
      </c>
      <c r="E220" s="242" t="s">
        <v>1</v>
      </c>
      <c r="F220" s="243" t="s">
        <v>775</v>
      </c>
      <c r="G220" s="240"/>
      <c r="H220" s="244">
        <v>32.200000000000003</v>
      </c>
      <c r="I220" s="245"/>
      <c r="J220" s="240"/>
      <c r="K220" s="240"/>
      <c r="L220" s="246"/>
      <c r="M220" s="247"/>
      <c r="N220" s="248"/>
      <c r="O220" s="248"/>
      <c r="P220" s="248"/>
      <c r="Q220" s="248"/>
      <c r="R220" s="248"/>
      <c r="S220" s="248"/>
      <c r="T220" s="24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0" t="s">
        <v>150</v>
      </c>
      <c r="AU220" s="250" t="s">
        <v>87</v>
      </c>
      <c r="AV220" s="13" t="s">
        <v>87</v>
      </c>
      <c r="AW220" s="13" t="s">
        <v>32</v>
      </c>
      <c r="AX220" s="13" t="s">
        <v>85</v>
      </c>
      <c r="AY220" s="250" t="s">
        <v>140</v>
      </c>
    </row>
    <row r="221" s="14" customFormat="1">
      <c r="A221" s="14"/>
      <c r="B221" s="251"/>
      <c r="C221" s="252"/>
      <c r="D221" s="241" t="s">
        <v>150</v>
      </c>
      <c r="E221" s="253" t="s">
        <v>1</v>
      </c>
      <c r="F221" s="254" t="s">
        <v>719</v>
      </c>
      <c r="G221" s="252"/>
      <c r="H221" s="253" t="s">
        <v>1</v>
      </c>
      <c r="I221" s="255"/>
      <c r="J221" s="252"/>
      <c r="K221" s="252"/>
      <c r="L221" s="256"/>
      <c r="M221" s="257"/>
      <c r="N221" s="258"/>
      <c r="O221" s="258"/>
      <c r="P221" s="258"/>
      <c r="Q221" s="258"/>
      <c r="R221" s="258"/>
      <c r="S221" s="258"/>
      <c r="T221" s="25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0" t="s">
        <v>150</v>
      </c>
      <c r="AU221" s="260" t="s">
        <v>87</v>
      </c>
      <c r="AV221" s="14" t="s">
        <v>85</v>
      </c>
      <c r="AW221" s="14" t="s">
        <v>32</v>
      </c>
      <c r="AX221" s="14" t="s">
        <v>77</v>
      </c>
      <c r="AY221" s="260" t="s">
        <v>140</v>
      </c>
    </row>
    <row r="222" s="2" customFormat="1" ht="24.15" customHeight="1">
      <c r="A222" s="39"/>
      <c r="B222" s="40"/>
      <c r="C222" s="283" t="s">
        <v>315</v>
      </c>
      <c r="D222" s="283" t="s">
        <v>196</v>
      </c>
      <c r="E222" s="284" t="s">
        <v>619</v>
      </c>
      <c r="F222" s="285" t="s">
        <v>620</v>
      </c>
      <c r="G222" s="286" t="s">
        <v>145</v>
      </c>
      <c r="H222" s="287">
        <v>38.640000000000001</v>
      </c>
      <c r="I222" s="288"/>
      <c r="J222" s="289">
        <f>ROUND(I222*H222,2)</f>
        <v>0</v>
      </c>
      <c r="K222" s="290"/>
      <c r="L222" s="291"/>
      <c r="M222" s="292" t="s">
        <v>1</v>
      </c>
      <c r="N222" s="293" t="s">
        <v>42</v>
      </c>
      <c r="O222" s="92"/>
      <c r="P222" s="230">
        <f>O222*H222</f>
        <v>0</v>
      </c>
      <c r="Q222" s="230">
        <v>0.00020000000000000001</v>
      </c>
      <c r="R222" s="230">
        <f>Q222*H222</f>
        <v>0.0077280000000000005</v>
      </c>
      <c r="S222" s="230">
        <v>0</v>
      </c>
      <c r="T222" s="231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2" t="s">
        <v>195</v>
      </c>
      <c r="AT222" s="232" t="s">
        <v>196</v>
      </c>
      <c r="AU222" s="232" t="s">
        <v>87</v>
      </c>
      <c r="AY222" s="18" t="s">
        <v>140</v>
      </c>
      <c r="BE222" s="233">
        <f>IF(N222="základní",J222,0)</f>
        <v>0</v>
      </c>
      <c r="BF222" s="233">
        <f>IF(N222="snížená",J222,0)</f>
        <v>0</v>
      </c>
      <c r="BG222" s="233">
        <f>IF(N222="zákl. přenesená",J222,0)</f>
        <v>0</v>
      </c>
      <c r="BH222" s="233">
        <f>IF(N222="sníž. přenesená",J222,0)</f>
        <v>0</v>
      </c>
      <c r="BI222" s="233">
        <f>IF(N222="nulová",J222,0)</f>
        <v>0</v>
      </c>
      <c r="BJ222" s="18" t="s">
        <v>85</v>
      </c>
      <c r="BK222" s="233">
        <f>ROUND(I222*H222,2)</f>
        <v>0</v>
      </c>
      <c r="BL222" s="18" t="s">
        <v>146</v>
      </c>
      <c r="BM222" s="232" t="s">
        <v>776</v>
      </c>
    </row>
    <row r="223" s="13" customFormat="1">
      <c r="A223" s="13"/>
      <c r="B223" s="239"/>
      <c r="C223" s="240"/>
      <c r="D223" s="241" t="s">
        <v>150</v>
      </c>
      <c r="E223" s="240"/>
      <c r="F223" s="243" t="s">
        <v>777</v>
      </c>
      <c r="G223" s="240"/>
      <c r="H223" s="244">
        <v>38.640000000000001</v>
      </c>
      <c r="I223" s="245"/>
      <c r="J223" s="240"/>
      <c r="K223" s="240"/>
      <c r="L223" s="246"/>
      <c r="M223" s="247"/>
      <c r="N223" s="248"/>
      <c r="O223" s="248"/>
      <c r="P223" s="248"/>
      <c r="Q223" s="248"/>
      <c r="R223" s="248"/>
      <c r="S223" s="248"/>
      <c r="T223" s="24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0" t="s">
        <v>150</v>
      </c>
      <c r="AU223" s="250" t="s">
        <v>87</v>
      </c>
      <c r="AV223" s="13" t="s">
        <v>87</v>
      </c>
      <c r="AW223" s="13" t="s">
        <v>4</v>
      </c>
      <c r="AX223" s="13" t="s">
        <v>85</v>
      </c>
      <c r="AY223" s="250" t="s">
        <v>140</v>
      </c>
    </row>
    <row r="224" s="12" customFormat="1" ht="22.8" customHeight="1">
      <c r="A224" s="12"/>
      <c r="B224" s="204"/>
      <c r="C224" s="205"/>
      <c r="D224" s="206" t="s">
        <v>76</v>
      </c>
      <c r="E224" s="218" t="s">
        <v>146</v>
      </c>
      <c r="F224" s="218" t="s">
        <v>270</v>
      </c>
      <c r="G224" s="205"/>
      <c r="H224" s="205"/>
      <c r="I224" s="208"/>
      <c r="J224" s="219">
        <f>BK224</f>
        <v>0</v>
      </c>
      <c r="K224" s="205"/>
      <c r="L224" s="210"/>
      <c r="M224" s="211"/>
      <c r="N224" s="212"/>
      <c r="O224" s="212"/>
      <c r="P224" s="213">
        <f>SUM(P225:P228)</f>
        <v>0</v>
      </c>
      <c r="Q224" s="212"/>
      <c r="R224" s="213">
        <f>SUM(R225:R228)</f>
        <v>0</v>
      </c>
      <c r="S224" s="212"/>
      <c r="T224" s="214">
        <f>SUM(T225:T228)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5" t="s">
        <v>85</v>
      </c>
      <c r="AT224" s="216" t="s">
        <v>76</v>
      </c>
      <c r="AU224" s="216" t="s">
        <v>85</v>
      </c>
      <c r="AY224" s="215" t="s">
        <v>140</v>
      </c>
      <c r="BK224" s="217">
        <f>SUM(BK225:BK228)</f>
        <v>0</v>
      </c>
    </row>
    <row r="225" s="2" customFormat="1" ht="16.5" customHeight="1">
      <c r="A225" s="39"/>
      <c r="B225" s="40"/>
      <c r="C225" s="220" t="s">
        <v>321</v>
      </c>
      <c r="D225" s="220" t="s">
        <v>142</v>
      </c>
      <c r="E225" s="221" t="s">
        <v>272</v>
      </c>
      <c r="F225" s="222" t="s">
        <v>273</v>
      </c>
      <c r="G225" s="223" t="s">
        <v>166</v>
      </c>
      <c r="H225" s="224">
        <v>60.399999999999999</v>
      </c>
      <c r="I225" s="225"/>
      <c r="J225" s="226">
        <f>ROUND(I225*H225,2)</f>
        <v>0</v>
      </c>
      <c r="K225" s="227"/>
      <c r="L225" s="45"/>
      <c r="M225" s="228" t="s">
        <v>1</v>
      </c>
      <c r="N225" s="229" t="s">
        <v>42</v>
      </c>
      <c r="O225" s="92"/>
      <c r="P225" s="230">
        <f>O225*H225</f>
        <v>0</v>
      </c>
      <c r="Q225" s="230">
        <v>0</v>
      </c>
      <c r="R225" s="230">
        <f>Q225*H225</f>
        <v>0</v>
      </c>
      <c r="S225" s="230">
        <v>0</v>
      </c>
      <c r="T225" s="231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2" t="s">
        <v>146</v>
      </c>
      <c r="AT225" s="232" t="s">
        <v>142</v>
      </c>
      <c r="AU225" s="232" t="s">
        <v>87</v>
      </c>
      <c r="AY225" s="18" t="s">
        <v>140</v>
      </c>
      <c r="BE225" s="233">
        <f>IF(N225="základní",J225,0)</f>
        <v>0</v>
      </c>
      <c r="BF225" s="233">
        <f>IF(N225="snížená",J225,0)</f>
        <v>0</v>
      </c>
      <c r="BG225" s="233">
        <f>IF(N225="zákl. přenesená",J225,0)</f>
        <v>0</v>
      </c>
      <c r="BH225" s="233">
        <f>IF(N225="sníž. přenesená",J225,0)</f>
        <v>0</v>
      </c>
      <c r="BI225" s="233">
        <f>IF(N225="nulová",J225,0)</f>
        <v>0</v>
      </c>
      <c r="BJ225" s="18" t="s">
        <v>85</v>
      </c>
      <c r="BK225" s="233">
        <f>ROUND(I225*H225,2)</f>
        <v>0</v>
      </c>
      <c r="BL225" s="18" t="s">
        <v>146</v>
      </c>
      <c r="BM225" s="232" t="s">
        <v>778</v>
      </c>
    </row>
    <row r="226" s="2" customFormat="1">
      <c r="A226" s="39"/>
      <c r="B226" s="40"/>
      <c r="C226" s="41"/>
      <c r="D226" s="234" t="s">
        <v>148</v>
      </c>
      <c r="E226" s="41"/>
      <c r="F226" s="235" t="s">
        <v>624</v>
      </c>
      <c r="G226" s="41"/>
      <c r="H226" s="41"/>
      <c r="I226" s="236"/>
      <c r="J226" s="41"/>
      <c r="K226" s="41"/>
      <c r="L226" s="45"/>
      <c r="M226" s="237"/>
      <c r="N226" s="238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148</v>
      </c>
      <c r="AU226" s="18" t="s">
        <v>87</v>
      </c>
    </row>
    <row r="227" s="13" customFormat="1">
      <c r="A227" s="13"/>
      <c r="B227" s="239"/>
      <c r="C227" s="240"/>
      <c r="D227" s="241" t="s">
        <v>150</v>
      </c>
      <c r="E227" s="242" t="s">
        <v>1</v>
      </c>
      <c r="F227" s="243" t="s">
        <v>779</v>
      </c>
      <c r="G227" s="240"/>
      <c r="H227" s="244">
        <v>60.399999999999999</v>
      </c>
      <c r="I227" s="245"/>
      <c r="J227" s="240"/>
      <c r="K227" s="240"/>
      <c r="L227" s="246"/>
      <c r="M227" s="247"/>
      <c r="N227" s="248"/>
      <c r="O227" s="248"/>
      <c r="P227" s="248"/>
      <c r="Q227" s="248"/>
      <c r="R227" s="248"/>
      <c r="S227" s="248"/>
      <c r="T227" s="24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0" t="s">
        <v>150</v>
      </c>
      <c r="AU227" s="250" t="s">
        <v>87</v>
      </c>
      <c r="AV227" s="13" t="s">
        <v>87</v>
      </c>
      <c r="AW227" s="13" t="s">
        <v>32</v>
      </c>
      <c r="AX227" s="13" t="s">
        <v>85</v>
      </c>
      <c r="AY227" s="250" t="s">
        <v>140</v>
      </c>
    </row>
    <row r="228" s="14" customFormat="1">
      <c r="A228" s="14"/>
      <c r="B228" s="251"/>
      <c r="C228" s="252"/>
      <c r="D228" s="241" t="s">
        <v>150</v>
      </c>
      <c r="E228" s="253" t="s">
        <v>1</v>
      </c>
      <c r="F228" s="254" t="s">
        <v>719</v>
      </c>
      <c r="G228" s="252"/>
      <c r="H228" s="253" t="s">
        <v>1</v>
      </c>
      <c r="I228" s="255"/>
      <c r="J228" s="252"/>
      <c r="K228" s="252"/>
      <c r="L228" s="256"/>
      <c r="M228" s="257"/>
      <c r="N228" s="258"/>
      <c r="O228" s="258"/>
      <c r="P228" s="258"/>
      <c r="Q228" s="258"/>
      <c r="R228" s="258"/>
      <c r="S228" s="258"/>
      <c r="T228" s="25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0" t="s">
        <v>150</v>
      </c>
      <c r="AU228" s="260" t="s">
        <v>87</v>
      </c>
      <c r="AV228" s="14" t="s">
        <v>85</v>
      </c>
      <c r="AW228" s="14" t="s">
        <v>32</v>
      </c>
      <c r="AX228" s="14" t="s">
        <v>77</v>
      </c>
      <c r="AY228" s="260" t="s">
        <v>140</v>
      </c>
    </row>
    <row r="229" s="12" customFormat="1" ht="22.8" customHeight="1">
      <c r="A229" s="12"/>
      <c r="B229" s="204"/>
      <c r="C229" s="205"/>
      <c r="D229" s="206" t="s">
        <v>76</v>
      </c>
      <c r="E229" s="218" t="s">
        <v>177</v>
      </c>
      <c r="F229" s="218" t="s">
        <v>288</v>
      </c>
      <c r="G229" s="205"/>
      <c r="H229" s="205"/>
      <c r="I229" s="208"/>
      <c r="J229" s="219">
        <f>BK229</f>
        <v>0</v>
      </c>
      <c r="K229" s="205"/>
      <c r="L229" s="210"/>
      <c r="M229" s="211"/>
      <c r="N229" s="212"/>
      <c r="O229" s="212"/>
      <c r="P229" s="213">
        <f>SUM(P230:P278)</f>
        <v>0</v>
      </c>
      <c r="Q229" s="212"/>
      <c r="R229" s="213">
        <f>SUM(R230:R278)</f>
        <v>540.68369999999993</v>
      </c>
      <c r="S229" s="212"/>
      <c r="T229" s="214">
        <f>SUM(T230:T278)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5" t="s">
        <v>85</v>
      </c>
      <c r="AT229" s="216" t="s">
        <v>76</v>
      </c>
      <c r="AU229" s="216" t="s">
        <v>85</v>
      </c>
      <c r="AY229" s="215" t="s">
        <v>140</v>
      </c>
      <c r="BK229" s="217">
        <f>SUM(BK230:BK278)</f>
        <v>0</v>
      </c>
    </row>
    <row r="230" s="2" customFormat="1" ht="16.5" customHeight="1">
      <c r="A230" s="39"/>
      <c r="B230" s="40"/>
      <c r="C230" s="220" t="s">
        <v>327</v>
      </c>
      <c r="D230" s="220" t="s">
        <v>142</v>
      </c>
      <c r="E230" s="221" t="s">
        <v>290</v>
      </c>
      <c r="F230" s="222" t="s">
        <v>291</v>
      </c>
      <c r="G230" s="223" t="s">
        <v>145</v>
      </c>
      <c r="H230" s="224">
        <v>5551.8000000000002</v>
      </c>
      <c r="I230" s="225"/>
      <c r="J230" s="226">
        <f>ROUND(I230*H230,2)</f>
        <v>0</v>
      </c>
      <c r="K230" s="227"/>
      <c r="L230" s="45"/>
      <c r="M230" s="228" t="s">
        <v>1</v>
      </c>
      <c r="N230" s="229" t="s">
        <v>42</v>
      </c>
      <c r="O230" s="92"/>
      <c r="P230" s="230">
        <f>O230*H230</f>
        <v>0</v>
      </c>
      <c r="Q230" s="230">
        <v>0</v>
      </c>
      <c r="R230" s="230">
        <f>Q230*H230</f>
        <v>0</v>
      </c>
      <c r="S230" s="230">
        <v>0</v>
      </c>
      <c r="T230" s="231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2" t="s">
        <v>146</v>
      </c>
      <c r="AT230" s="232" t="s">
        <v>142</v>
      </c>
      <c r="AU230" s="232" t="s">
        <v>87</v>
      </c>
      <c r="AY230" s="18" t="s">
        <v>140</v>
      </c>
      <c r="BE230" s="233">
        <f>IF(N230="základní",J230,0)</f>
        <v>0</v>
      </c>
      <c r="BF230" s="233">
        <f>IF(N230="snížená",J230,0)</f>
        <v>0</v>
      </c>
      <c r="BG230" s="233">
        <f>IF(N230="zákl. přenesená",J230,0)</f>
        <v>0</v>
      </c>
      <c r="BH230" s="233">
        <f>IF(N230="sníž. přenesená",J230,0)</f>
        <v>0</v>
      </c>
      <c r="BI230" s="233">
        <f>IF(N230="nulová",J230,0)</f>
        <v>0</v>
      </c>
      <c r="BJ230" s="18" t="s">
        <v>85</v>
      </c>
      <c r="BK230" s="233">
        <f>ROUND(I230*H230,2)</f>
        <v>0</v>
      </c>
      <c r="BL230" s="18" t="s">
        <v>146</v>
      </c>
      <c r="BM230" s="232" t="s">
        <v>780</v>
      </c>
    </row>
    <row r="231" s="2" customFormat="1">
      <c r="A231" s="39"/>
      <c r="B231" s="40"/>
      <c r="C231" s="41"/>
      <c r="D231" s="234" t="s">
        <v>148</v>
      </c>
      <c r="E231" s="41"/>
      <c r="F231" s="235" t="s">
        <v>293</v>
      </c>
      <c r="G231" s="41"/>
      <c r="H231" s="41"/>
      <c r="I231" s="236"/>
      <c r="J231" s="41"/>
      <c r="K231" s="41"/>
      <c r="L231" s="45"/>
      <c r="M231" s="237"/>
      <c r="N231" s="238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148</v>
      </c>
      <c r="AU231" s="18" t="s">
        <v>87</v>
      </c>
    </row>
    <row r="232" s="14" customFormat="1">
      <c r="A232" s="14"/>
      <c r="B232" s="251"/>
      <c r="C232" s="252"/>
      <c r="D232" s="241" t="s">
        <v>150</v>
      </c>
      <c r="E232" s="253" t="s">
        <v>1</v>
      </c>
      <c r="F232" s="254" t="s">
        <v>294</v>
      </c>
      <c r="G232" s="252"/>
      <c r="H232" s="253" t="s">
        <v>1</v>
      </c>
      <c r="I232" s="255"/>
      <c r="J232" s="252"/>
      <c r="K232" s="252"/>
      <c r="L232" s="256"/>
      <c r="M232" s="257"/>
      <c r="N232" s="258"/>
      <c r="O232" s="258"/>
      <c r="P232" s="258"/>
      <c r="Q232" s="258"/>
      <c r="R232" s="258"/>
      <c r="S232" s="258"/>
      <c r="T232" s="25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0" t="s">
        <v>150</v>
      </c>
      <c r="AU232" s="260" t="s">
        <v>87</v>
      </c>
      <c r="AV232" s="14" t="s">
        <v>85</v>
      </c>
      <c r="AW232" s="14" t="s">
        <v>32</v>
      </c>
      <c r="AX232" s="14" t="s">
        <v>77</v>
      </c>
      <c r="AY232" s="260" t="s">
        <v>140</v>
      </c>
    </row>
    <row r="233" s="13" customFormat="1">
      <c r="A233" s="13"/>
      <c r="B233" s="239"/>
      <c r="C233" s="240"/>
      <c r="D233" s="241" t="s">
        <v>150</v>
      </c>
      <c r="E233" s="242" t="s">
        <v>1</v>
      </c>
      <c r="F233" s="243" t="s">
        <v>781</v>
      </c>
      <c r="G233" s="240"/>
      <c r="H233" s="244">
        <v>5551.8000000000002</v>
      </c>
      <c r="I233" s="245"/>
      <c r="J233" s="240"/>
      <c r="K233" s="240"/>
      <c r="L233" s="246"/>
      <c r="M233" s="247"/>
      <c r="N233" s="248"/>
      <c r="O233" s="248"/>
      <c r="P233" s="248"/>
      <c r="Q233" s="248"/>
      <c r="R233" s="248"/>
      <c r="S233" s="248"/>
      <c r="T233" s="24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0" t="s">
        <v>150</v>
      </c>
      <c r="AU233" s="250" t="s">
        <v>87</v>
      </c>
      <c r="AV233" s="13" t="s">
        <v>87</v>
      </c>
      <c r="AW233" s="13" t="s">
        <v>32</v>
      </c>
      <c r="AX233" s="13" t="s">
        <v>85</v>
      </c>
      <c r="AY233" s="250" t="s">
        <v>140</v>
      </c>
    </row>
    <row r="234" s="14" customFormat="1">
      <c r="A234" s="14"/>
      <c r="B234" s="251"/>
      <c r="C234" s="252"/>
      <c r="D234" s="241" t="s">
        <v>150</v>
      </c>
      <c r="E234" s="253" t="s">
        <v>1</v>
      </c>
      <c r="F234" s="254" t="s">
        <v>719</v>
      </c>
      <c r="G234" s="252"/>
      <c r="H234" s="253" t="s">
        <v>1</v>
      </c>
      <c r="I234" s="255"/>
      <c r="J234" s="252"/>
      <c r="K234" s="252"/>
      <c r="L234" s="256"/>
      <c r="M234" s="257"/>
      <c r="N234" s="258"/>
      <c r="O234" s="258"/>
      <c r="P234" s="258"/>
      <c r="Q234" s="258"/>
      <c r="R234" s="258"/>
      <c r="S234" s="258"/>
      <c r="T234" s="25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0" t="s">
        <v>150</v>
      </c>
      <c r="AU234" s="260" t="s">
        <v>87</v>
      </c>
      <c r="AV234" s="14" t="s">
        <v>85</v>
      </c>
      <c r="AW234" s="14" t="s">
        <v>32</v>
      </c>
      <c r="AX234" s="14" t="s">
        <v>77</v>
      </c>
      <c r="AY234" s="260" t="s">
        <v>140</v>
      </c>
    </row>
    <row r="235" s="2" customFormat="1" ht="16.5" customHeight="1">
      <c r="A235" s="39"/>
      <c r="B235" s="40"/>
      <c r="C235" s="220" t="s">
        <v>333</v>
      </c>
      <c r="D235" s="220" t="s">
        <v>142</v>
      </c>
      <c r="E235" s="221" t="s">
        <v>628</v>
      </c>
      <c r="F235" s="222" t="s">
        <v>629</v>
      </c>
      <c r="G235" s="223" t="s">
        <v>145</v>
      </c>
      <c r="H235" s="224">
        <v>3425.1999999999998</v>
      </c>
      <c r="I235" s="225"/>
      <c r="J235" s="226">
        <f>ROUND(I235*H235,2)</f>
        <v>0</v>
      </c>
      <c r="K235" s="227"/>
      <c r="L235" s="45"/>
      <c r="M235" s="228" t="s">
        <v>1</v>
      </c>
      <c r="N235" s="229" t="s">
        <v>42</v>
      </c>
      <c r="O235" s="92"/>
      <c r="P235" s="230">
        <f>O235*H235</f>
        <v>0</v>
      </c>
      <c r="Q235" s="230">
        <v>0</v>
      </c>
      <c r="R235" s="230">
        <f>Q235*H235</f>
        <v>0</v>
      </c>
      <c r="S235" s="230">
        <v>0</v>
      </c>
      <c r="T235" s="231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2" t="s">
        <v>146</v>
      </c>
      <c r="AT235" s="232" t="s">
        <v>142</v>
      </c>
      <c r="AU235" s="232" t="s">
        <v>87</v>
      </c>
      <c r="AY235" s="18" t="s">
        <v>140</v>
      </c>
      <c r="BE235" s="233">
        <f>IF(N235="základní",J235,0)</f>
        <v>0</v>
      </c>
      <c r="BF235" s="233">
        <f>IF(N235="snížená",J235,0)</f>
        <v>0</v>
      </c>
      <c r="BG235" s="233">
        <f>IF(N235="zákl. přenesená",J235,0)</f>
        <v>0</v>
      </c>
      <c r="BH235" s="233">
        <f>IF(N235="sníž. přenesená",J235,0)</f>
        <v>0</v>
      </c>
      <c r="BI235" s="233">
        <f>IF(N235="nulová",J235,0)</f>
        <v>0</v>
      </c>
      <c r="BJ235" s="18" t="s">
        <v>85</v>
      </c>
      <c r="BK235" s="233">
        <f>ROUND(I235*H235,2)</f>
        <v>0</v>
      </c>
      <c r="BL235" s="18" t="s">
        <v>146</v>
      </c>
      <c r="BM235" s="232" t="s">
        <v>782</v>
      </c>
    </row>
    <row r="236" s="2" customFormat="1">
      <c r="A236" s="39"/>
      <c r="B236" s="40"/>
      <c r="C236" s="41"/>
      <c r="D236" s="234" t="s">
        <v>148</v>
      </c>
      <c r="E236" s="41"/>
      <c r="F236" s="235" t="s">
        <v>631</v>
      </c>
      <c r="G236" s="41"/>
      <c r="H236" s="41"/>
      <c r="I236" s="236"/>
      <c r="J236" s="41"/>
      <c r="K236" s="41"/>
      <c r="L236" s="45"/>
      <c r="M236" s="237"/>
      <c r="N236" s="238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148</v>
      </c>
      <c r="AU236" s="18" t="s">
        <v>87</v>
      </c>
    </row>
    <row r="237" s="13" customFormat="1">
      <c r="A237" s="13"/>
      <c r="B237" s="239"/>
      <c r="C237" s="240"/>
      <c r="D237" s="241" t="s">
        <v>150</v>
      </c>
      <c r="E237" s="242" t="s">
        <v>1</v>
      </c>
      <c r="F237" s="243" t="s">
        <v>783</v>
      </c>
      <c r="G237" s="240"/>
      <c r="H237" s="244">
        <v>3425.1999999999998</v>
      </c>
      <c r="I237" s="245"/>
      <c r="J237" s="240"/>
      <c r="K237" s="240"/>
      <c r="L237" s="246"/>
      <c r="M237" s="247"/>
      <c r="N237" s="248"/>
      <c r="O237" s="248"/>
      <c r="P237" s="248"/>
      <c r="Q237" s="248"/>
      <c r="R237" s="248"/>
      <c r="S237" s="248"/>
      <c r="T237" s="24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0" t="s">
        <v>150</v>
      </c>
      <c r="AU237" s="250" t="s">
        <v>87</v>
      </c>
      <c r="AV237" s="13" t="s">
        <v>87</v>
      </c>
      <c r="AW237" s="13" t="s">
        <v>32</v>
      </c>
      <c r="AX237" s="13" t="s">
        <v>85</v>
      </c>
      <c r="AY237" s="250" t="s">
        <v>140</v>
      </c>
    </row>
    <row r="238" s="14" customFormat="1">
      <c r="A238" s="14"/>
      <c r="B238" s="251"/>
      <c r="C238" s="252"/>
      <c r="D238" s="241" t="s">
        <v>150</v>
      </c>
      <c r="E238" s="253" t="s">
        <v>1</v>
      </c>
      <c r="F238" s="254" t="s">
        <v>719</v>
      </c>
      <c r="G238" s="252"/>
      <c r="H238" s="253" t="s">
        <v>1</v>
      </c>
      <c r="I238" s="255"/>
      <c r="J238" s="252"/>
      <c r="K238" s="252"/>
      <c r="L238" s="256"/>
      <c r="M238" s="257"/>
      <c r="N238" s="258"/>
      <c r="O238" s="258"/>
      <c r="P238" s="258"/>
      <c r="Q238" s="258"/>
      <c r="R238" s="258"/>
      <c r="S238" s="258"/>
      <c r="T238" s="25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0" t="s">
        <v>150</v>
      </c>
      <c r="AU238" s="260" t="s">
        <v>87</v>
      </c>
      <c r="AV238" s="14" t="s">
        <v>85</v>
      </c>
      <c r="AW238" s="14" t="s">
        <v>32</v>
      </c>
      <c r="AX238" s="14" t="s">
        <v>77</v>
      </c>
      <c r="AY238" s="260" t="s">
        <v>140</v>
      </c>
    </row>
    <row r="239" s="2" customFormat="1" ht="16.5" customHeight="1">
      <c r="A239" s="39"/>
      <c r="B239" s="40"/>
      <c r="C239" s="220" t="s">
        <v>338</v>
      </c>
      <c r="D239" s="220" t="s">
        <v>142</v>
      </c>
      <c r="E239" s="221" t="s">
        <v>297</v>
      </c>
      <c r="F239" s="222" t="s">
        <v>298</v>
      </c>
      <c r="G239" s="223" t="s">
        <v>145</v>
      </c>
      <c r="H239" s="224">
        <v>354</v>
      </c>
      <c r="I239" s="225"/>
      <c r="J239" s="226">
        <f>ROUND(I239*H239,2)</f>
        <v>0</v>
      </c>
      <c r="K239" s="227"/>
      <c r="L239" s="45"/>
      <c r="M239" s="228" t="s">
        <v>1</v>
      </c>
      <c r="N239" s="229" t="s">
        <v>42</v>
      </c>
      <c r="O239" s="92"/>
      <c r="P239" s="230">
        <f>O239*H239</f>
        <v>0</v>
      </c>
      <c r="Q239" s="230">
        <v>0</v>
      </c>
      <c r="R239" s="230">
        <f>Q239*H239</f>
        <v>0</v>
      </c>
      <c r="S239" s="230">
        <v>0</v>
      </c>
      <c r="T239" s="231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2" t="s">
        <v>146</v>
      </c>
      <c r="AT239" s="232" t="s">
        <v>142</v>
      </c>
      <c r="AU239" s="232" t="s">
        <v>87</v>
      </c>
      <c r="AY239" s="18" t="s">
        <v>140</v>
      </c>
      <c r="BE239" s="233">
        <f>IF(N239="základní",J239,0)</f>
        <v>0</v>
      </c>
      <c r="BF239" s="233">
        <f>IF(N239="snížená",J239,0)</f>
        <v>0</v>
      </c>
      <c r="BG239" s="233">
        <f>IF(N239="zákl. přenesená",J239,0)</f>
        <v>0</v>
      </c>
      <c r="BH239" s="233">
        <f>IF(N239="sníž. přenesená",J239,0)</f>
        <v>0</v>
      </c>
      <c r="BI239" s="233">
        <f>IF(N239="nulová",J239,0)</f>
        <v>0</v>
      </c>
      <c r="BJ239" s="18" t="s">
        <v>85</v>
      </c>
      <c r="BK239" s="233">
        <f>ROUND(I239*H239,2)</f>
        <v>0</v>
      </c>
      <c r="BL239" s="18" t="s">
        <v>146</v>
      </c>
      <c r="BM239" s="232" t="s">
        <v>784</v>
      </c>
    </row>
    <row r="240" s="2" customFormat="1">
      <c r="A240" s="39"/>
      <c r="B240" s="40"/>
      <c r="C240" s="41"/>
      <c r="D240" s="234" t="s">
        <v>148</v>
      </c>
      <c r="E240" s="41"/>
      <c r="F240" s="235" t="s">
        <v>300</v>
      </c>
      <c r="G240" s="41"/>
      <c r="H240" s="41"/>
      <c r="I240" s="236"/>
      <c r="J240" s="41"/>
      <c r="K240" s="41"/>
      <c r="L240" s="45"/>
      <c r="M240" s="237"/>
      <c r="N240" s="238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148</v>
      </c>
      <c r="AU240" s="18" t="s">
        <v>87</v>
      </c>
    </row>
    <row r="241" s="14" customFormat="1">
      <c r="A241" s="14"/>
      <c r="B241" s="251"/>
      <c r="C241" s="252"/>
      <c r="D241" s="241" t="s">
        <v>150</v>
      </c>
      <c r="E241" s="253" t="s">
        <v>1</v>
      </c>
      <c r="F241" s="254" t="s">
        <v>301</v>
      </c>
      <c r="G241" s="252"/>
      <c r="H241" s="253" t="s">
        <v>1</v>
      </c>
      <c r="I241" s="255"/>
      <c r="J241" s="252"/>
      <c r="K241" s="252"/>
      <c r="L241" s="256"/>
      <c r="M241" s="257"/>
      <c r="N241" s="258"/>
      <c r="O241" s="258"/>
      <c r="P241" s="258"/>
      <c r="Q241" s="258"/>
      <c r="R241" s="258"/>
      <c r="S241" s="258"/>
      <c r="T241" s="25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0" t="s">
        <v>150</v>
      </c>
      <c r="AU241" s="260" t="s">
        <v>87</v>
      </c>
      <c r="AV241" s="14" t="s">
        <v>85</v>
      </c>
      <c r="AW241" s="14" t="s">
        <v>32</v>
      </c>
      <c r="AX241" s="14" t="s">
        <v>77</v>
      </c>
      <c r="AY241" s="260" t="s">
        <v>140</v>
      </c>
    </row>
    <row r="242" s="13" customFormat="1">
      <c r="A242" s="13"/>
      <c r="B242" s="239"/>
      <c r="C242" s="240"/>
      <c r="D242" s="241" t="s">
        <v>150</v>
      </c>
      <c r="E242" s="242" t="s">
        <v>1</v>
      </c>
      <c r="F242" s="243" t="s">
        <v>785</v>
      </c>
      <c r="G242" s="240"/>
      <c r="H242" s="244">
        <v>354</v>
      </c>
      <c r="I242" s="245"/>
      <c r="J242" s="240"/>
      <c r="K242" s="240"/>
      <c r="L242" s="246"/>
      <c r="M242" s="247"/>
      <c r="N242" s="248"/>
      <c r="O242" s="248"/>
      <c r="P242" s="248"/>
      <c r="Q242" s="248"/>
      <c r="R242" s="248"/>
      <c r="S242" s="248"/>
      <c r="T242" s="24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0" t="s">
        <v>150</v>
      </c>
      <c r="AU242" s="250" t="s">
        <v>87</v>
      </c>
      <c r="AV242" s="13" t="s">
        <v>87</v>
      </c>
      <c r="AW242" s="13" t="s">
        <v>32</v>
      </c>
      <c r="AX242" s="13" t="s">
        <v>85</v>
      </c>
      <c r="AY242" s="250" t="s">
        <v>140</v>
      </c>
    </row>
    <row r="243" s="14" customFormat="1">
      <c r="A243" s="14"/>
      <c r="B243" s="251"/>
      <c r="C243" s="252"/>
      <c r="D243" s="241" t="s">
        <v>150</v>
      </c>
      <c r="E243" s="253" t="s">
        <v>1</v>
      </c>
      <c r="F243" s="254" t="s">
        <v>719</v>
      </c>
      <c r="G243" s="252"/>
      <c r="H243" s="253" t="s">
        <v>1</v>
      </c>
      <c r="I243" s="255"/>
      <c r="J243" s="252"/>
      <c r="K243" s="252"/>
      <c r="L243" s="256"/>
      <c r="M243" s="257"/>
      <c r="N243" s="258"/>
      <c r="O243" s="258"/>
      <c r="P243" s="258"/>
      <c r="Q243" s="258"/>
      <c r="R243" s="258"/>
      <c r="S243" s="258"/>
      <c r="T243" s="25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0" t="s">
        <v>150</v>
      </c>
      <c r="AU243" s="260" t="s">
        <v>87</v>
      </c>
      <c r="AV243" s="14" t="s">
        <v>85</v>
      </c>
      <c r="AW243" s="14" t="s">
        <v>32</v>
      </c>
      <c r="AX243" s="14" t="s">
        <v>77</v>
      </c>
      <c r="AY243" s="260" t="s">
        <v>140</v>
      </c>
    </row>
    <row r="244" s="2" customFormat="1" ht="24.15" customHeight="1">
      <c r="A244" s="39"/>
      <c r="B244" s="40"/>
      <c r="C244" s="220" t="s">
        <v>346</v>
      </c>
      <c r="D244" s="220" t="s">
        <v>142</v>
      </c>
      <c r="E244" s="221" t="s">
        <v>304</v>
      </c>
      <c r="F244" s="222" t="s">
        <v>305</v>
      </c>
      <c r="G244" s="223" t="s">
        <v>145</v>
      </c>
      <c r="H244" s="224">
        <v>1862.3</v>
      </c>
      <c r="I244" s="225"/>
      <c r="J244" s="226">
        <f>ROUND(I244*H244,2)</f>
        <v>0</v>
      </c>
      <c r="K244" s="227"/>
      <c r="L244" s="45"/>
      <c r="M244" s="228" t="s">
        <v>1</v>
      </c>
      <c r="N244" s="229" t="s">
        <v>42</v>
      </c>
      <c r="O244" s="92"/>
      <c r="P244" s="230">
        <f>O244*H244</f>
        <v>0</v>
      </c>
      <c r="Q244" s="230">
        <v>0</v>
      </c>
      <c r="R244" s="230">
        <f>Q244*H244</f>
        <v>0</v>
      </c>
      <c r="S244" s="230">
        <v>0</v>
      </c>
      <c r="T244" s="231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2" t="s">
        <v>146</v>
      </c>
      <c r="AT244" s="232" t="s">
        <v>142</v>
      </c>
      <c r="AU244" s="232" t="s">
        <v>87</v>
      </c>
      <c r="AY244" s="18" t="s">
        <v>140</v>
      </c>
      <c r="BE244" s="233">
        <f>IF(N244="základní",J244,0)</f>
        <v>0</v>
      </c>
      <c r="BF244" s="233">
        <f>IF(N244="snížená",J244,0)</f>
        <v>0</v>
      </c>
      <c r="BG244" s="233">
        <f>IF(N244="zákl. přenesená",J244,0)</f>
        <v>0</v>
      </c>
      <c r="BH244" s="233">
        <f>IF(N244="sníž. přenesená",J244,0)</f>
        <v>0</v>
      </c>
      <c r="BI244" s="233">
        <f>IF(N244="nulová",J244,0)</f>
        <v>0</v>
      </c>
      <c r="BJ244" s="18" t="s">
        <v>85</v>
      </c>
      <c r="BK244" s="233">
        <f>ROUND(I244*H244,2)</f>
        <v>0</v>
      </c>
      <c r="BL244" s="18" t="s">
        <v>146</v>
      </c>
      <c r="BM244" s="232" t="s">
        <v>786</v>
      </c>
    </row>
    <row r="245" s="2" customFormat="1">
      <c r="A245" s="39"/>
      <c r="B245" s="40"/>
      <c r="C245" s="41"/>
      <c r="D245" s="234" t="s">
        <v>148</v>
      </c>
      <c r="E245" s="41"/>
      <c r="F245" s="235" t="s">
        <v>307</v>
      </c>
      <c r="G245" s="41"/>
      <c r="H245" s="41"/>
      <c r="I245" s="236"/>
      <c r="J245" s="41"/>
      <c r="K245" s="41"/>
      <c r="L245" s="45"/>
      <c r="M245" s="237"/>
      <c r="N245" s="238"/>
      <c r="O245" s="92"/>
      <c r="P245" s="92"/>
      <c r="Q245" s="92"/>
      <c r="R245" s="92"/>
      <c r="S245" s="92"/>
      <c r="T245" s="93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148</v>
      </c>
      <c r="AU245" s="18" t="s">
        <v>87</v>
      </c>
    </row>
    <row r="246" s="13" customFormat="1">
      <c r="A246" s="13"/>
      <c r="B246" s="239"/>
      <c r="C246" s="240"/>
      <c r="D246" s="241" t="s">
        <v>150</v>
      </c>
      <c r="E246" s="242" t="s">
        <v>1</v>
      </c>
      <c r="F246" s="243" t="s">
        <v>787</v>
      </c>
      <c r="G246" s="240"/>
      <c r="H246" s="244">
        <v>1862.3</v>
      </c>
      <c r="I246" s="245"/>
      <c r="J246" s="240"/>
      <c r="K246" s="240"/>
      <c r="L246" s="246"/>
      <c r="M246" s="247"/>
      <c r="N246" s="248"/>
      <c r="O246" s="248"/>
      <c r="P246" s="248"/>
      <c r="Q246" s="248"/>
      <c r="R246" s="248"/>
      <c r="S246" s="248"/>
      <c r="T246" s="249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0" t="s">
        <v>150</v>
      </c>
      <c r="AU246" s="250" t="s">
        <v>87</v>
      </c>
      <c r="AV246" s="13" t="s">
        <v>87</v>
      </c>
      <c r="AW246" s="13" t="s">
        <v>32</v>
      </c>
      <c r="AX246" s="13" t="s">
        <v>85</v>
      </c>
      <c r="AY246" s="250" t="s">
        <v>140</v>
      </c>
    </row>
    <row r="247" s="14" customFormat="1">
      <c r="A247" s="14"/>
      <c r="B247" s="251"/>
      <c r="C247" s="252"/>
      <c r="D247" s="241" t="s">
        <v>150</v>
      </c>
      <c r="E247" s="253" t="s">
        <v>1</v>
      </c>
      <c r="F247" s="254" t="s">
        <v>719</v>
      </c>
      <c r="G247" s="252"/>
      <c r="H247" s="253" t="s">
        <v>1</v>
      </c>
      <c r="I247" s="255"/>
      <c r="J247" s="252"/>
      <c r="K247" s="252"/>
      <c r="L247" s="256"/>
      <c r="M247" s="257"/>
      <c r="N247" s="258"/>
      <c r="O247" s="258"/>
      <c r="P247" s="258"/>
      <c r="Q247" s="258"/>
      <c r="R247" s="258"/>
      <c r="S247" s="258"/>
      <c r="T247" s="25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0" t="s">
        <v>150</v>
      </c>
      <c r="AU247" s="260" t="s">
        <v>87</v>
      </c>
      <c r="AV247" s="14" t="s">
        <v>85</v>
      </c>
      <c r="AW247" s="14" t="s">
        <v>32</v>
      </c>
      <c r="AX247" s="14" t="s">
        <v>77</v>
      </c>
      <c r="AY247" s="260" t="s">
        <v>140</v>
      </c>
    </row>
    <row r="248" s="2" customFormat="1" ht="16.5" customHeight="1">
      <c r="A248" s="39"/>
      <c r="B248" s="40"/>
      <c r="C248" s="220" t="s">
        <v>355</v>
      </c>
      <c r="D248" s="220" t="s">
        <v>142</v>
      </c>
      <c r="E248" s="221" t="s">
        <v>310</v>
      </c>
      <c r="F248" s="222" t="s">
        <v>311</v>
      </c>
      <c r="G248" s="223" t="s">
        <v>145</v>
      </c>
      <c r="H248" s="224">
        <v>1541</v>
      </c>
      <c r="I248" s="225"/>
      <c r="J248" s="226">
        <f>ROUND(I248*H248,2)</f>
        <v>0</v>
      </c>
      <c r="K248" s="227"/>
      <c r="L248" s="45"/>
      <c r="M248" s="228" t="s">
        <v>1</v>
      </c>
      <c r="N248" s="229" t="s">
        <v>42</v>
      </c>
      <c r="O248" s="92"/>
      <c r="P248" s="230">
        <f>O248*H248</f>
        <v>0</v>
      </c>
      <c r="Q248" s="230">
        <v>0.34499999999999997</v>
      </c>
      <c r="R248" s="230">
        <f>Q248*H248</f>
        <v>531.64499999999998</v>
      </c>
      <c r="S248" s="230">
        <v>0</v>
      </c>
      <c r="T248" s="231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2" t="s">
        <v>146</v>
      </c>
      <c r="AT248" s="232" t="s">
        <v>142</v>
      </c>
      <c r="AU248" s="232" t="s">
        <v>87</v>
      </c>
      <c r="AY248" s="18" t="s">
        <v>140</v>
      </c>
      <c r="BE248" s="233">
        <f>IF(N248="základní",J248,0)</f>
        <v>0</v>
      </c>
      <c r="BF248" s="233">
        <f>IF(N248="snížená",J248,0)</f>
        <v>0</v>
      </c>
      <c r="BG248" s="233">
        <f>IF(N248="zákl. přenesená",J248,0)</f>
        <v>0</v>
      </c>
      <c r="BH248" s="233">
        <f>IF(N248="sníž. přenesená",J248,0)</f>
        <v>0</v>
      </c>
      <c r="BI248" s="233">
        <f>IF(N248="nulová",J248,0)</f>
        <v>0</v>
      </c>
      <c r="BJ248" s="18" t="s">
        <v>85</v>
      </c>
      <c r="BK248" s="233">
        <f>ROUND(I248*H248,2)</f>
        <v>0</v>
      </c>
      <c r="BL248" s="18" t="s">
        <v>146</v>
      </c>
      <c r="BM248" s="232" t="s">
        <v>788</v>
      </c>
    </row>
    <row r="249" s="2" customFormat="1">
      <c r="A249" s="39"/>
      <c r="B249" s="40"/>
      <c r="C249" s="41"/>
      <c r="D249" s="234" t="s">
        <v>148</v>
      </c>
      <c r="E249" s="41"/>
      <c r="F249" s="235" t="s">
        <v>313</v>
      </c>
      <c r="G249" s="41"/>
      <c r="H249" s="41"/>
      <c r="I249" s="236"/>
      <c r="J249" s="41"/>
      <c r="K249" s="41"/>
      <c r="L249" s="45"/>
      <c r="M249" s="237"/>
      <c r="N249" s="238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148</v>
      </c>
      <c r="AU249" s="18" t="s">
        <v>87</v>
      </c>
    </row>
    <row r="250" s="13" customFormat="1">
      <c r="A250" s="13"/>
      <c r="B250" s="239"/>
      <c r="C250" s="240"/>
      <c r="D250" s="241" t="s">
        <v>150</v>
      </c>
      <c r="E250" s="242" t="s">
        <v>1</v>
      </c>
      <c r="F250" s="243" t="s">
        <v>789</v>
      </c>
      <c r="G250" s="240"/>
      <c r="H250" s="244">
        <v>1541</v>
      </c>
      <c r="I250" s="245"/>
      <c r="J250" s="240"/>
      <c r="K250" s="240"/>
      <c r="L250" s="246"/>
      <c r="M250" s="247"/>
      <c r="N250" s="248"/>
      <c r="O250" s="248"/>
      <c r="P250" s="248"/>
      <c r="Q250" s="248"/>
      <c r="R250" s="248"/>
      <c r="S250" s="248"/>
      <c r="T250" s="24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0" t="s">
        <v>150</v>
      </c>
      <c r="AU250" s="250" t="s">
        <v>87</v>
      </c>
      <c r="AV250" s="13" t="s">
        <v>87</v>
      </c>
      <c r="AW250" s="13" t="s">
        <v>32</v>
      </c>
      <c r="AX250" s="13" t="s">
        <v>85</v>
      </c>
      <c r="AY250" s="250" t="s">
        <v>140</v>
      </c>
    </row>
    <row r="251" s="2" customFormat="1" ht="24.15" customHeight="1">
      <c r="A251" s="39"/>
      <c r="B251" s="40"/>
      <c r="C251" s="220" t="s">
        <v>359</v>
      </c>
      <c r="D251" s="220" t="s">
        <v>142</v>
      </c>
      <c r="E251" s="221" t="s">
        <v>316</v>
      </c>
      <c r="F251" s="222" t="s">
        <v>317</v>
      </c>
      <c r="G251" s="223" t="s">
        <v>145</v>
      </c>
      <c r="H251" s="224">
        <v>5287.5</v>
      </c>
      <c r="I251" s="225"/>
      <c r="J251" s="226">
        <f>ROUND(I251*H251,2)</f>
        <v>0</v>
      </c>
      <c r="K251" s="227"/>
      <c r="L251" s="45"/>
      <c r="M251" s="228" t="s">
        <v>1</v>
      </c>
      <c r="N251" s="229" t="s">
        <v>42</v>
      </c>
      <c r="O251" s="92"/>
      <c r="P251" s="230">
        <f>O251*H251</f>
        <v>0</v>
      </c>
      <c r="Q251" s="230">
        <v>0</v>
      </c>
      <c r="R251" s="230">
        <f>Q251*H251</f>
        <v>0</v>
      </c>
      <c r="S251" s="230">
        <v>0</v>
      </c>
      <c r="T251" s="231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2" t="s">
        <v>146</v>
      </c>
      <c r="AT251" s="232" t="s">
        <v>142</v>
      </c>
      <c r="AU251" s="232" t="s">
        <v>87</v>
      </c>
      <c r="AY251" s="18" t="s">
        <v>140</v>
      </c>
      <c r="BE251" s="233">
        <f>IF(N251="základní",J251,0)</f>
        <v>0</v>
      </c>
      <c r="BF251" s="233">
        <f>IF(N251="snížená",J251,0)</f>
        <v>0</v>
      </c>
      <c r="BG251" s="233">
        <f>IF(N251="zákl. přenesená",J251,0)</f>
        <v>0</v>
      </c>
      <c r="BH251" s="233">
        <f>IF(N251="sníž. přenesená",J251,0)</f>
        <v>0</v>
      </c>
      <c r="BI251" s="233">
        <f>IF(N251="nulová",J251,0)</f>
        <v>0</v>
      </c>
      <c r="BJ251" s="18" t="s">
        <v>85</v>
      </c>
      <c r="BK251" s="233">
        <f>ROUND(I251*H251,2)</f>
        <v>0</v>
      </c>
      <c r="BL251" s="18" t="s">
        <v>146</v>
      </c>
      <c r="BM251" s="232" t="s">
        <v>790</v>
      </c>
    </row>
    <row r="252" s="2" customFormat="1">
      <c r="A252" s="39"/>
      <c r="B252" s="40"/>
      <c r="C252" s="41"/>
      <c r="D252" s="234" t="s">
        <v>148</v>
      </c>
      <c r="E252" s="41"/>
      <c r="F252" s="235" t="s">
        <v>319</v>
      </c>
      <c r="G252" s="41"/>
      <c r="H252" s="41"/>
      <c r="I252" s="236"/>
      <c r="J252" s="41"/>
      <c r="K252" s="41"/>
      <c r="L252" s="45"/>
      <c r="M252" s="237"/>
      <c r="N252" s="238"/>
      <c r="O252" s="92"/>
      <c r="P252" s="92"/>
      <c r="Q252" s="92"/>
      <c r="R252" s="92"/>
      <c r="S252" s="92"/>
      <c r="T252" s="93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148</v>
      </c>
      <c r="AU252" s="18" t="s">
        <v>87</v>
      </c>
    </row>
    <row r="253" s="13" customFormat="1">
      <c r="A253" s="13"/>
      <c r="B253" s="239"/>
      <c r="C253" s="240"/>
      <c r="D253" s="241" t="s">
        <v>150</v>
      </c>
      <c r="E253" s="242" t="s">
        <v>1</v>
      </c>
      <c r="F253" s="243" t="s">
        <v>791</v>
      </c>
      <c r="G253" s="240"/>
      <c r="H253" s="244">
        <v>5287.5</v>
      </c>
      <c r="I253" s="245"/>
      <c r="J253" s="240"/>
      <c r="K253" s="240"/>
      <c r="L253" s="246"/>
      <c r="M253" s="247"/>
      <c r="N253" s="248"/>
      <c r="O253" s="248"/>
      <c r="P253" s="248"/>
      <c r="Q253" s="248"/>
      <c r="R253" s="248"/>
      <c r="S253" s="248"/>
      <c r="T253" s="24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0" t="s">
        <v>150</v>
      </c>
      <c r="AU253" s="250" t="s">
        <v>87</v>
      </c>
      <c r="AV253" s="13" t="s">
        <v>87</v>
      </c>
      <c r="AW253" s="13" t="s">
        <v>32</v>
      </c>
      <c r="AX253" s="13" t="s">
        <v>85</v>
      </c>
      <c r="AY253" s="250" t="s">
        <v>140</v>
      </c>
    </row>
    <row r="254" s="14" customFormat="1">
      <c r="A254" s="14"/>
      <c r="B254" s="251"/>
      <c r="C254" s="252"/>
      <c r="D254" s="241" t="s">
        <v>150</v>
      </c>
      <c r="E254" s="253" t="s">
        <v>1</v>
      </c>
      <c r="F254" s="254" t="s">
        <v>719</v>
      </c>
      <c r="G254" s="252"/>
      <c r="H254" s="253" t="s">
        <v>1</v>
      </c>
      <c r="I254" s="255"/>
      <c r="J254" s="252"/>
      <c r="K254" s="252"/>
      <c r="L254" s="256"/>
      <c r="M254" s="257"/>
      <c r="N254" s="258"/>
      <c r="O254" s="258"/>
      <c r="P254" s="258"/>
      <c r="Q254" s="258"/>
      <c r="R254" s="258"/>
      <c r="S254" s="258"/>
      <c r="T254" s="259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0" t="s">
        <v>150</v>
      </c>
      <c r="AU254" s="260" t="s">
        <v>87</v>
      </c>
      <c r="AV254" s="14" t="s">
        <v>85</v>
      </c>
      <c r="AW254" s="14" t="s">
        <v>32</v>
      </c>
      <c r="AX254" s="14" t="s">
        <v>77</v>
      </c>
      <c r="AY254" s="260" t="s">
        <v>140</v>
      </c>
    </row>
    <row r="255" s="2" customFormat="1" ht="21.75" customHeight="1">
      <c r="A255" s="39"/>
      <c r="B255" s="40"/>
      <c r="C255" s="220" t="s">
        <v>363</v>
      </c>
      <c r="D255" s="220" t="s">
        <v>142</v>
      </c>
      <c r="E255" s="221" t="s">
        <v>322</v>
      </c>
      <c r="F255" s="222" t="s">
        <v>323</v>
      </c>
      <c r="G255" s="223" t="s">
        <v>145</v>
      </c>
      <c r="H255" s="224">
        <v>1825.8</v>
      </c>
      <c r="I255" s="225"/>
      <c r="J255" s="226">
        <f>ROUND(I255*H255,2)</f>
        <v>0</v>
      </c>
      <c r="K255" s="227"/>
      <c r="L255" s="45"/>
      <c r="M255" s="228" t="s">
        <v>1</v>
      </c>
      <c r="N255" s="229" t="s">
        <v>42</v>
      </c>
      <c r="O255" s="92"/>
      <c r="P255" s="230">
        <f>O255*H255</f>
        <v>0</v>
      </c>
      <c r="Q255" s="230">
        <v>0</v>
      </c>
      <c r="R255" s="230">
        <f>Q255*H255</f>
        <v>0</v>
      </c>
      <c r="S255" s="230">
        <v>0</v>
      </c>
      <c r="T255" s="231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2" t="s">
        <v>146</v>
      </c>
      <c r="AT255" s="232" t="s">
        <v>142</v>
      </c>
      <c r="AU255" s="232" t="s">
        <v>87</v>
      </c>
      <c r="AY255" s="18" t="s">
        <v>140</v>
      </c>
      <c r="BE255" s="233">
        <f>IF(N255="základní",J255,0)</f>
        <v>0</v>
      </c>
      <c r="BF255" s="233">
        <f>IF(N255="snížená",J255,0)</f>
        <v>0</v>
      </c>
      <c r="BG255" s="233">
        <f>IF(N255="zákl. přenesená",J255,0)</f>
        <v>0</v>
      </c>
      <c r="BH255" s="233">
        <f>IF(N255="sníž. přenesená",J255,0)</f>
        <v>0</v>
      </c>
      <c r="BI255" s="233">
        <f>IF(N255="nulová",J255,0)</f>
        <v>0</v>
      </c>
      <c r="BJ255" s="18" t="s">
        <v>85</v>
      </c>
      <c r="BK255" s="233">
        <f>ROUND(I255*H255,2)</f>
        <v>0</v>
      </c>
      <c r="BL255" s="18" t="s">
        <v>146</v>
      </c>
      <c r="BM255" s="232" t="s">
        <v>792</v>
      </c>
    </row>
    <row r="256" s="2" customFormat="1">
      <c r="A256" s="39"/>
      <c r="B256" s="40"/>
      <c r="C256" s="41"/>
      <c r="D256" s="234" t="s">
        <v>148</v>
      </c>
      <c r="E256" s="41"/>
      <c r="F256" s="235" t="s">
        <v>325</v>
      </c>
      <c r="G256" s="41"/>
      <c r="H256" s="41"/>
      <c r="I256" s="236"/>
      <c r="J256" s="41"/>
      <c r="K256" s="41"/>
      <c r="L256" s="45"/>
      <c r="M256" s="237"/>
      <c r="N256" s="238"/>
      <c r="O256" s="92"/>
      <c r="P256" s="92"/>
      <c r="Q256" s="92"/>
      <c r="R256" s="92"/>
      <c r="S256" s="92"/>
      <c r="T256" s="93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148</v>
      </c>
      <c r="AU256" s="18" t="s">
        <v>87</v>
      </c>
    </row>
    <row r="257" s="13" customFormat="1">
      <c r="A257" s="13"/>
      <c r="B257" s="239"/>
      <c r="C257" s="240"/>
      <c r="D257" s="241" t="s">
        <v>150</v>
      </c>
      <c r="E257" s="242" t="s">
        <v>1</v>
      </c>
      <c r="F257" s="243" t="s">
        <v>793</v>
      </c>
      <c r="G257" s="240"/>
      <c r="H257" s="244">
        <v>1825.8</v>
      </c>
      <c r="I257" s="245"/>
      <c r="J257" s="240"/>
      <c r="K257" s="240"/>
      <c r="L257" s="246"/>
      <c r="M257" s="247"/>
      <c r="N257" s="248"/>
      <c r="O257" s="248"/>
      <c r="P257" s="248"/>
      <c r="Q257" s="248"/>
      <c r="R257" s="248"/>
      <c r="S257" s="248"/>
      <c r="T257" s="24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0" t="s">
        <v>150</v>
      </c>
      <c r="AU257" s="250" t="s">
        <v>87</v>
      </c>
      <c r="AV257" s="13" t="s">
        <v>87</v>
      </c>
      <c r="AW257" s="13" t="s">
        <v>32</v>
      </c>
      <c r="AX257" s="13" t="s">
        <v>85</v>
      </c>
      <c r="AY257" s="250" t="s">
        <v>140</v>
      </c>
    </row>
    <row r="258" s="14" customFormat="1">
      <c r="A258" s="14"/>
      <c r="B258" s="251"/>
      <c r="C258" s="252"/>
      <c r="D258" s="241" t="s">
        <v>150</v>
      </c>
      <c r="E258" s="253" t="s">
        <v>1</v>
      </c>
      <c r="F258" s="254" t="s">
        <v>719</v>
      </c>
      <c r="G258" s="252"/>
      <c r="H258" s="253" t="s">
        <v>1</v>
      </c>
      <c r="I258" s="255"/>
      <c r="J258" s="252"/>
      <c r="K258" s="252"/>
      <c r="L258" s="256"/>
      <c r="M258" s="257"/>
      <c r="N258" s="258"/>
      <c r="O258" s="258"/>
      <c r="P258" s="258"/>
      <c r="Q258" s="258"/>
      <c r="R258" s="258"/>
      <c r="S258" s="258"/>
      <c r="T258" s="25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0" t="s">
        <v>150</v>
      </c>
      <c r="AU258" s="260" t="s">
        <v>87</v>
      </c>
      <c r="AV258" s="14" t="s">
        <v>85</v>
      </c>
      <c r="AW258" s="14" t="s">
        <v>32</v>
      </c>
      <c r="AX258" s="14" t="s">
        <v>77</v>
      </c>
      <c r="AY258" s="260" t="s">
        <v>140</v>
      </c>
    </row>
    <row r="259" s="2" customFormat="1" ht="21.75" customHeight="1">
      <c r="A259" s="39"/>
      <c r="B259" s="40"/>
      <c r="C259" s="220" t="s">
        <v>369</v>
      </c>
      <c r="D259" s="220" t="s">
        <v>142</v>
      </c>
      <c r="E259" s="221" t="s">
        <v>643</v>
      </c>
      <c r="F259" s="222" t="s">
        <v>644</v>
      </c>
      <c r="G259" s="223" t="s">
        <v>145</v>
      </c>
      <c r="H259" s="224">
        <v>3358</v>
      </c>
      <c r="I259" s="225"/>
      <c r="J259" s="226">
        <f>ROUND(I259*H259,2)</f>
        <v>0</v>
      </c>
      <c r="K259" s="227"/>
      <c r="L259" s="45"/>
      <c r="M259" s="228" t="s">
        <v>1</v>
      </c>
      <c r="N259" s="229" t="s">
        <v>42</v>
      </c>
      <c r="O259" s="92"/>
      <c r="P259" s="230">
        <f>O259*H259</f>
        <v>0</v>
      </c>
      <c r="Q259" s="230">
        <v>0</v>
      </c>
      <c r="R259" s="230">
        <f>Q259*H259</f>
        <v>0</v>
      </c>
      <c r="S259" s="230">
        <v>0</v>
      </c>
      <c r="T259" s="231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2" t="s">
        <v>146</v>
      </c>
      <c r="AT259" s="232" t="s">
        <v>142</v>
      </c>
      <c r="AU259" s="232" t="s">
        <v>87</v>
      </c>
      <c r="AY259" s="18" t="s">
        <v>140</v>
      </c>
      <c r="BE259" s="233">
        <f>IF(N259="základní",J259,0)</f>
        <v>0</v>
      </c>
      <c r="BF259" s="233">
        <f>IF(N259="snížená",J259,0)</f>
        <v>0</v>
      </c>
      <c r="BG259" s="233">
        <f>IF(N259="zákl. přenesená",J259,0)</f>
        <v>0</v>
      </c>
      <c r="BH259" s="233">
        <f>IF(N259="sníž. přenesená",J259,0)</f>
        <v>0</v>
      </c>
      <c r="BI259" s="233">
        <f>IF(N259="nulová",J259,0)</f>
        <v>0</v>
      </c>
      <c r="BJ259" s="18" t="s">
        <v>85</v>
      </c>
      <c r="BK259" s="233">
        <f>ROUND(I259*H259,2)</f>
        <v>0</v>
      </c>
      <c r="BL259" s="18" t="s">
        <v>146</v>
      </c>
      <c r="BM259" s="232" t="s">
        <v>794</v>
      </c>
    </row>
    <row r="260" s="2" customFormat="1">
      <c r="A260" s="39"/>
      <c r="B260" s="40"/>
      <c r="C260" s="41"/>
      <c r="D260" s="234" t="s">
        <v>148</v>
      </c>
      <c r="E260" s="41"/>
      <c r="F260" s="235" t="s">
        <v>646</v>
      </c>
      <c r="G260" s="41"/>
      <c r="H260" s="41"/>
      <c r="I260" s="236"/>
      <c r="J260" s="41"/>
      <c r="K260" s="41"/>
      <c r="L260" s="45"/>
      <c r="M260" s="237"/>
      <c r="N260" s="238"/>
      <c r="O260" s="92"/>
      <c r="P260" s="92"/>
      <c r="Q260" s="92"/>
      <c r="R260" s="92"/>
      <c r="S260" s="92"/>
      <c r="T260" s="93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148</v>
      </c>
      <c r="AU260" s="18" t="s">
        <v>87</v>
      </c>
    </row>
    <row r="261" s="13" customFormat="1">
      <c r="A261" s="13"/>
      <c r="B261" s="239"/>
      <c r="C261" s="240"/>
      <c r="D261" s="241" t="s">
        <v>150</v>
      </c>
      <c r="E261" s="242" t="s">
        <v>1</v>
      </c>
      <c r="F261" s="243" t="s">
        <v>795</v>
      </c>
      <c r="G261" s="240"/>
      <c r="H261" s="244">
        <v>3358</v>
      </c>
      <c r="I261" s="245"/>
      <c r="J261" s="240"/>
      <c r="K261" s="240"/>
      <c r="L261" s="246"/>
      <c r="M261" s="247"/>
      <c r="N261" s="248"/>
      <c r="O261" s="248"/>
      <c r="P261" s="248"/>
      <c r="Q261" s="248"/>
      <c r="R261" s="248"/>
      <c r="S261" s="248"/>
      <c r="T261" s="24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0" t="s">
        <v>150</v>
      </c>
      <c r="AU261" s="250" t="s">
        <v>87</v>
      </c>
      <c r="AV261" s="13" t="s">
        <v>87</v>
      </c>
      <c r="AW261" s="13" t="s">
        <v>32</v>
      </c>
      <c r="AX261" s="13" t="s">
        <v>85</v>
      </c>
      <c r="AY261" s="250" t="s">
        <v>140</v>
      </c>
    </row>
    <row r="262" s="14" customFormat="1">
      <c r="A262" s="14"/>
      <c r="B262" s="251"/>
      <c r="C262" s="252"/>
      <c r="D262" s="241" t="s">
        <v>150</v>
      </c>
      <c r="E262" s="253" t="s">
        <v>1</v>
      </c>
      <c r="F262" s="254" t="s">
        <v>719</v>
      </c>
      <c r="G262" s="252"/>
      <c r="H262" s="253" t="s">
        <v>1</v>
      </c>
      <c r="I262" s="255"/>
      <c r="J262" s="252"/>
      <c r="K262" s="252"/>
      <c r="L262" s="256"/>
      <c r="M262" s="257"/>
      <c r="N262" s="258"/>
      <c r="O262" s="258"/>
      <c r="P262" s="258"/>
      <c r="Q262" s="258"/>
      <c r="R262" s="258"/>
      <c r="S262" s="258"/>
      <c r="T262" s="25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0" t="s">
        <v>150</v>
      </c>
      <c r="AU262" s="260" t="s">
        <v>87</v>
      </c>
      <c r="AV262" s="14" t="s">
        <v>85</v>
      </c>
      <c r="AW262" s="14" t="s">
        <v>32</v>
      </c>
      <c r="AX262" s="14" t="s">
        <v>77</v>
      </c>
      <c r="AY262" s="260" t="s">
        <v>140</v>
      </c>
    </row>
    <row r="263" s="2" customFormat="1" ht="16.5" customHeight="1">
      <c r="A263" s="39"/>
      <c r="B263" s="40"/>
      <c r="C263" s="220" t="s">
        <v>373</v>
      </c>
      <c r="D263" s="220" t="s">
        <v>142</v>
      </c>
      <c r="E263" s="221" t="s">
        <v>647</v>
      </c>
      <c r="F263" s="222" t="s">
        <v>648</v>
      </c>
      <c r="G263" s="223" t="s">
        <v>145</v>
      </c>
      <c r="H263" s="224">
        <v>3358</v>
      </c>
      <c r="I263" s="225"/>
      <c r="J263" s="226">
        <f>ROUND(I263*H263,2)</f>
        <v>0</v>
      </c>
      <c r="K263" s="227"/>
      <c r="L263" s="45"/>
      <c r="M263" s="228" t="s">
        <v>1</v>
      </c>
      <c r="N263" s="229" t="s">
        <v>42</v>
      </c>
      <c r="O263" s="92"/>
      <c r="P263" s="230">
        <f>O263*H263</f>
        <v>0</v>
      </c>
      <c r="Q263" s="230">
        <v>0</v>
      </c>
      <c r="R263" s="230">
        <f>Q263*H263</f>
        <v>0</v>
      </c>
      <c r="S263" s="230">
        <v>0</v>
      </c>
      <c r="T263" s="231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2" t="s">
        <v>146</v>
      </c>
      <c r="AT263" s="232" t="s">
        <v>142</v>
      </c>
      <c r="AU263" s="232" t="s">
        <v>87</v>
      </c>
      <c r="AY263" s="18" t="s">
        <v>140</v>
      </c>
      <c r="BE263" s="233">
        <f>IF(N263="základní",J263,0)</f>
        <v>0</v>
      </c>
      <c r="BF263" s="233">
        <f>IF(N263="snížená",J263,0)</f>
        <v>0</v>
      </c>
      <c r="BG263" s="233">
        <f>IF(N263="zákl. přenesená",J263,0)</f>
        <v>0</v>
      </c>
      <c r="BH263" s="233">
        <f>IF(N263="sníž. přenesená",J263,0)</f>
        <v>0</v>
      </c>
      <c r="BI263" s="233">
        <f>IF(N263="nulová",J263,0)</f>
        <v>0</v>
      </c>
      <c r="BJ263" s="18" t="s">
        <v>85</v>
      </c>
      <c r="BK263" s="233">
        <f>ROUND(I263*H263,2)</f>
        <v>0</v>
      </c>
      <c r="BL263" s="18" t="s">
        <v>146</v>
      </c>
      <c r="BM263" s="232" t="s">
        <v>796</v>
      </c>
    </row>
    <row r="264" s="2" customFormat="1">
      <c r="A264" s="39"/>
      <c r="B264" s="40"/>
      <c r="C264" s="41"/>
      <c r="D264" s="234" t="s">
        <v>148</v>
      </c>
      <c r="E264" s="41"/>
      <c r="F264" s="235" t="s">
        <v>650</v>
      </c>
      <c r="G264" s="41"/>
      <c r="H264" s="41"/>
      <c r="I264" s="236"/>
      <c r="J264" s="41"/>
      <c r="K264" s="41"/>
      <c r="L264" s="45"/>
      <c r="M264" s="237"/>
      <c r="N264" s="238"/>
      <c r="O264" s="92"/>
      <c r="P264" s="92"/>
      <c r="Q264" s="92"/>
      <c r="R264" s="92"/>
      <c r="S264" s="92"/>
      <c r="T264" s="93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148</v>
      </c>
      <c r="AU264" s="18" t="s">
        <v>87</v>
      </c>
    </row>
    <row r="265" s="13" customFormat="1">
      <c r="A265" s="13"/>
      <c r="B265" s="239"/>
      <c r="C265" s="240"/>
      <c r="D265" s="241" t="s">
        <v>150</v>
      </c>
      <c r="E265" s="242" t="s">
        <v>1</v>
      </c>
      <c r="F265" s="243" t="s">
        <v>795</v>
      </c>
      <c r="G265" s="240"/>
      <c r="H265" s="244">
        <v>3358</v>
      </c>
      <c r="I265" s="245"/>
      <c r="J265" s="240"/>
      <c r="K265" s="240"/>
      <c r="L265" s="246"/>
      <c r="M265" s="247"/>
      <c r="N265" s="248"/>
      <c r="O265" s="248"/>
      <c r="P265" s="248"/>
      <c r="Q265" s="248"/>
      <c r="R265" s="248"/>
      <c r="S265" s="248"/>
      <c r="T265" s="24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0" t="s">
        <v>150</v>
      </c>
      <c r="AU265" s="250" t="s">
        <v>87</v>
      </c>
      <c r="AV265" s="13" t="s">
        <v>87</v>
      </c>
      <c r="AW265" s="13" t="s">
        <v>32</v>
      </c>
      <c r="AX265" s="13" t="s">
        <v>85</v>
      </c>
      <c r="AY265" s="250" t="s">
        <v>140</v>
      </c>
    </row>
    <row r="266" s="14" customFormat="1">
      <c r="A266" s="14"/>
      <c r="B266" s="251"/>
      <c r="C266" s="252"/>
      <c r="D266" s="241" t="s">
        <v>150</v>
      </c>
      <c r="E266" s="253" t="s">
        <v>1</v>
      </c>
      <c r="F266" s="254" t="s">
        <v>719</v>
      </c>
      <c r="G266" s="252"/>
      <c r="H266" s="253" t="s">
        <v>1</v>
      </c>
      <c r="I266" s="255"/>
      <c r="J266" s="252"/>
      <c r="K266" s="252"/>
      <c r="L266" s="256"/>
      <c r="M266" s="257"/>
      <c r="N266" s="258"/>
      <c r="O266" s="258"/>
      <c r="P266" s="258"/>
      <c r="Q266" s="258"/>
      <c r="R266" s="258"/>
      <c r="S266" s="258"/>
      <c r="T266" s="25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0" t="s">
        <v>150</v>
      </c>
      <c r="AU266" s="260" t="s">
        <v>87</v>
      </c>
      <c r="AV266" s="14" t="s">
        <v>85</v>
      </c>
      <c r="AW266" s="14" t="s">
        <v>32</v>
      </c>
      <c r="AX266" s="14" t="s">
        <v>77</v>
      </c>
      <c r="AY266" s="260" t="s">
        <v>140</v>
      </c>
    </row>
    <row r="267" s="2" customFormat="1" ht="33" customHeight="1">
      <c r="A267" s="39"/>
      <c r="B267" s="40"/>
      <c r="C267" s="220" t="s">
        <v>379</v>
      </c>
      <c r="D267" s="220" t="s">
        <v>142</v>
      </c>
      <c r="E267" s="221" t="s">
        <v>328</v>
      </c>
      <c r="F267" s="222" t="s">
        <v>329</v>
      </c>
      <c r="G267" s="223" t="s">
        <v>145</v>
      </c>
      <c r="H267" s="224">
        <v>1790</v>
      </c>
      <c r="I267" s="225"/>
      <c r="J267" s="226">
        <f>ROUND(I267*H267,2)</f>
        <v>0</v>
      </c>
      <c r="K267" s="227"/>
      <c r="L267" s="45"/>
      <c r="M267" s="228" t="s">
        <v>1</v>
      </c>
      <c r="N267" s="229" t="s">
        <v>42</v>
      </c>
      <c r="O267" s="92"/>
      <c r="P267" s="230">
        <f>O267*H267</f>
        <v>0</v>
      </c>
      <c r="Q267" s="230">
        <v>0</v>
      </c>
      <c r="R267" s="230">
        <f>Q267*H267</f>
        <v>0</v>
      </c>
      <c r="S267" s="230">
        <v>0</v>
      </c>
      <c r="T267" s="231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2" t="s">
        <v>146</v>
      </c>
      <c r="AT267" s="232" t="s">
        <v>142</v>
      </c>
      <c r="AU267" s="232" t="s">
        <v>87</v>
      </c>
      <c r="AY267" s="18" t="s">
        <v>140</v>
      </c>
      <c r="BE267" s="233">
        <f>IF(N267="základní",J267,0)</f>
        <v>0</v>
      </c>
      <c r="BF267" s="233">
        <f>IF(N267="snížená",J267,0)</f>
        <v>0</v>
      </c>
      <c r="BG267" s="233">
        <f>IF(N267="zákl. přenesená",J267,0)</f>
        <v>0</v>
      </c>
      <c r="BH267" s="233">
        <f>IF(N267="sníž. přenesená",J267,0)</f>
        <v>0</v>
      </c>
      <c r="BI267" s="233">
        <f>IF(N267="nulová",J267,0)</f>
        <v>0</v>
      </c>
      <c r="BJ267" s="18" t="s">
        <v>85</v>
      </c>
      <c r="BK267" s="233">
        <f>ROUND(I267*H267,2)</f>
        <v>0</v>
      </c>
      <c r="BL267" s="18" t="s">
        <v>146</v>
      </c>
      <c r="BM267" s="232" t="s">
        <v>797</v>
      </c>
    </row>
    <row r="268" s="2" customFormat="1">
      <c r="A268" s="39"/>
      <c r="B268" s="40"/>
      <c r="C268" s="41"/>
      <c r="D268" s="234" t="s">
        <v>148</v>
      </c>
      <c r="E268" s="41"/>
      <c r="F268" s="235" t="s">
        <v>331</v>
      </c>
      <c r="G268" s="41"/>
      <c r="H268" s="41"/>
      <c r="I268" s="236"/>
      <c r="J268" s="41"/>
      <c r="K268" s="41"/>
      <c r="L268" s="45"/>
      <c r="M268" s="237"/>
      <c r="N268" s="238"/>
      <c r="O268" s="92"/>
      <c r="P268" s="92"/>
      <c r="Q268" s="92"/>
      <c r="R268" s="92"/>
      <c r="S268" s="92"/>
      <c r="T268" s="93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148</v>
      </c>
      <c r="AU268" s="18" t="s">
        <v>87</v>
      </c>
    </row>
    <row r="269" s="13" customFormat="1">
      <c r="A269" s="13"/>
      <c r="B269" s="239"/>
      <c r="C269" s="240"/>
      <c r="D269" s="241" t="s">
        <v>150</v>
      </c>
      <c r="E269" s="242" t="s">
        <v>1</v>
      </c>
      <c r="F269" s="243" t="s">
        <v>798</v>
      </c>
      <c r="G269" s="240"/>
      <c r="H269" s="244">
        <v>1790</v>
      </c>
      <c r="I269" s="245"/>
      <c r="J269" s="240"/>
      <c r="K269" s="240"/>
      <c r="L269" s="246"/>
      <c r="M269" s="247"/>
      <c r="N269" s="248"/>
      <c r="O269" s="248"/>
      <c r="P269" s="248"/>
      <c r="Q269" s="248"/>
      <c r="R269" s="248"/>
      <c r="S269" s="248"/>
      <c r="T269" s="24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0" t="s">
        <v>150</v>
      </c>
      <c r="AU269" s="250" t="s">
        <v>87</v>
      </c>
      <c r="AV269" s="13" t="s">
        <v>87</v>
      </c>
      <c r="AW269" s="13" t="s">
        <v>32</v>
      </c>
      <c r="AX269" s="13" t="s">
        <v>85</v>
      </c>
      <c r="AY269" s="250" t="s">
        <v>140</v>
      </c>
    </row>
    <row r="270" s="14" customFormat="1">
      <c r="A270" s="14"/>
      <c r="B270" s="251"/>
      <c r="C270" s="252"/>
      <c r="D270" s="241" t="s">
        <v>150</v>
      </c>
      <c r="E270" s="253" t="s">
        <v>1</v>
      </c>
      <c r="F270" s="254" t="s">
        <v>719</v>
      </c>
      <c r="G270" s="252"/>
      <c r="H270" s="253" t="s">
        <v>1</v>
      </c>
      <c r="I270" s="255"/>
      <c r="J270" s="252"/>
      <c r="K270" s="252"/>
      <c r="L270" s="256"/>
      <c r="M270" s="257"/>
      <c r="N270" s="258"/>
      <c r="O270" s="258"/>
      <c r="P270" s="258"/>
      <c r="Q270" s="258"/>
      <c r="R270" s="258"/>
      <c r="S270" s="258"/>
      <c r="T270" s="25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0" t="s">
        <v>150</v>
      </c>
      <c r="AU270" s="260" t="s">
        <v>87</v>
      </c>
      <c r="AV270" s="14" t="s">
        <v>85</v>
      </c>
      <c r="AW270" s="14" t="s">
        <v>32</v>
      </c>
      <c r="AX270" s="14" t="s">
        <v>77</v>
      </c>
      <c r="AY270" s="260" t="s">
        <v>140</v>
      </c>
    </row>
    <row r="271" s="2" customFormat="1" ht="24.15" customHeight="1">
      <c r="A271" s="39"/>
      <c r="B271" s="40"/>
      <c r="C271" s="220" t="s">
        <v>384</v>
      </c>
      <c r="D271" s="220" t="s">
        <v>142</v>
      </c>
      <c r="E271" s="221" t="s">
        <v>334</v>
      </c>
      <c r="F271" s="222" t="s">
        <v>335</v>
      </c>
      <c r="G271" s="223" t="s">
        <v>145</v>
      </c>
      <c r="H271" s="224">
        <v>1825.8</v>
      </c>
      <c r="I271" s="225"/>
      <c r="J271" s="226">
        <f>ROUND(I271*H271,2)</f>
        <v>0</v>
      </c>
      <c r="K271" s="227"/>
      <c r="L271" s="45"/>
      <c r="M271" s="228" t="s">
        <v>1</v>
      </c>
      <c r="N271" s="229" t="s">
        <v>42</v>
      </c>
      <c r="O271" s="92"/>
      <c r="P271" s="230">
        <f>O271*H271</f>
        <v>0</v>
      </c>
      <c r="Q271" s="230">
        <v>0</v>
      </c>
      <c r="R271" s="230">
        <f>Q271*H271</f>
        <v>0</v>
      </c>
      <c r="S271" s="230">
        <v>0</v>
      </c>
      <c r="T271" s="231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2" t="s">
        <v>146</v>
      </c>
      <c r="AT271" s="232" t="s">
        <v>142</v>
      </c>
      <c r="AU271" s="232" t="s">
        <v>87</v>
      </c>
      <c r="AY271" s="18" t="s">
        <v>140</v>
      </c>
      <c r="BE271" s="233">
        <f>IF(N271="základní",J271,0)</f>
        <v>0</v>
      </c>
      <c r="BF271" s="233">
        <f>IF(N271="snížená",J271,0)</f>
        <v>0</v>
      </c>
      <c r="BG271" s="233">
        <f>IF(N271="zákl. přenesená",J271,0)</f>
        <v>0</v>
      </c>
      <c r="BH271" s="233">
        <f>IF(N271="sníž. přenesená",J271,0)</f>
        <v>0</v>
      </c>
      <c r="BI271" s="233">
        <f>IF(N271="nulová",J271,0)</f>
        <v>0</v>
      </c>
      <c r="BJ271" s="18" t="s">
        <v>85</v>
      </c>
      <c r="BK271" s="233">
        <f>ROUND(I271*H271,2)</f>
        <v>0</v>
      </c>
      <c r="BL271" s="18" t="s">
        <v>146</v>
      </c>
      <c r="BM271" s="232" t="s">
        <v>799</v>
      </c>
    </row>
    <row r="272" s="2" customFormat="1">
      <c r="A272" s="39"/>
      <c r="B272" s="40"/>
      <c r="C272" s="41"/>
      <c r="D272" s="234" t="s">
        <v>148</v>
      </c>
      <c r="E272" s="41"/>
      <c r="F272" s="235" t="s">
        <v>337</v>
      </c>
      <c r="G272" s="41"/>
      <c r="H272" s="41"/>
      <c r="I272" s="236"/>
      <c r="J272" s="41"/>
      <c r="K272" s="41"/>
      <c r="L272" s="45"/>
      <c r="M272" s="237"/>
      <c r="N272" s="238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148</v>
      </c>
      <c r="AU272" s="18" t="s">
        <v>87</v>
      </c>
    </row>
    <row r="273" s="13" customFormat="1">
      <c r="A273" s="13"/>
      <c r="B273" s="239"/>
      <c r="C273" s="240"/>
      <c r="D273" s="241" t="s">
        <v>150</v>
      </c>
      <c r="E273" s="242" t="s">
        <v>1</v>
      </c>
      <c r="F273" s="243" t="s">
        <v>800</v>
      </c>
      <c r="G273" s="240"/>
      <c r="H273" s="244">
        <v>1825.8</v>
      </c>
      <c r="I273" s="245"/>
      <c r="J273" s="240"/>
      <c r="K273" s="240"/>
      <c r="L273" s="246"/>
      <c r="M273" s="247"/>
      <c r="N273" s="248"/>
      <c r="O273" s="248"/>
      <c r="P273" s="248"/>
      <c r="Q273" s="248"/>
      <c r="R273" s="248"/>
      <c r="S273" s="248"/>
      <c r="T273" s="24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0" t="s">
        <v>150</v>
      </c>
      <c r="AU273" s="250" t="s">
        <v>87</v>
      </c>
      <c r="AV273" s="13" t="s">
        <v>87</v>
      </c>
      <c r="AW273" s="13" t="s">
        <v>32</v>
      </c>
      <c r="AX273" s="13" t="s">
        <v>85</v>
      </c>
      <c r="AY273" s="250" t="s">
        <v>140</v>
      </c>
    </row>
    <row r="274" s="14" customFormat="1">
      <c r="A274" s="14"/>
      <c r="B274" s="251"/>
      <c r="C274" s="252"/>
      <c r="D274" s="241" t="s">
        <v>150</v>
      </c>
      <c r="E274" s="253" t="s">
        <v>1</v>
      </c>
      <c r="F274" s="254" t="s">
        <v>719</v>
      </c>
      <c r="G274" s="252"/>
      <c r="H274" s="253" t="s">
        <v>1</v>
      </c>
      <c r="I274" s="255"/>
      <c r="J274" s="252"/>
      <c r="K274" s="252"/>
      <c r="L274" s="256"/>
      <c r="M274" s="257"/>
      <c r="N274" s="258"/>
      <c r="O274" s="258"/>
      <c r="P274" s="258"/>
      <c r="Q274" s="258"/>
      <c r="R274" s="258"/>
      <c r="S274" s="258"/>
      <c r="T274" s="25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0" t="s">
        <v>150</v>
      </c>
      <c r="AU274" s="260" t="s">
        <v>87</v>
      </c>
      <c r="AV274" s="14" t="s">
        <v>85</v>
      </c>
      <c r="AW274" s="14" t="s">
        <v>32</v>
      </c>
      <c r="AX274" s="14" t="s">
        <v>77</v>
      </c>
      <c r="AY274" s="260" t="s">
        <v>140</v>
      </c>
    </row>
    <row r="275" s="2" customFormat="1" ht="16.5" customHeight="1">
      <c r="A275" s="39"/>
      <c r="B275" s="40"/>
      <c r="C275" s="220" t="s">
        <v>389</v>
      </c>
      <c r="D275" s="220" t="s">
        <v>142</v>
      </c>
      <c r="E275" s="221" t="s">
        <v>339</v>
      </c>
      <c r="F275" s="222" t="s">
        <v>340</v>
      </c>
      <c r="G275" s="223" t="s">
        <v>341</v>
      </c>
      <c r="H275" s="224">
        <v>82.5</v>
      </c>
      <c r="I275" s="225"/>
      <c r="J275" s="226">
        <f>ROUND(I275*H275,2)</f>
        <v>0</v>
      </c>
      <c r="K275" s="227"/>
      <c r="L275" s="45"/>
      <c r="M275" s="228" t="s">
        <v>1</v>
      </c>
      <c r="N275" s="229" t="s">
        <v>42</v>
      </c>
      <c r="O275" s="92"/>
      <c r="P275" s="230">
        <f>O275*H275</f>
        <v>0</v>
      </c>
      <c r="Q275" s="230">
        <v>0.10956000000000001</v>
      </c>
      <c r="R275" s="230">
        <f>Q275*H275</f>
        <v>9.0387000000000004</v>
      </c>
      <c r="S275" s="230">
        <v>0</v>
      </c>
      <c r="T275" s="231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2" t="s">
        <v>146</v>
      </c>
      <c r="AT275" s="232" t="s">
        <v>142</v>
      </c>
      <c r="AU275" s="232" t="s">
        <v>87</v>
      </c>
      <c r="AY275" s="18" t="s">
        <v>140</v>
      </c>
      <c r="BE275" s="233">
        <f>IF(N275="základní",J275,0)</f>
        <v>0</v>
      </c>
      <c r="BF275" s="233">
        <f>IF(N275="snížená",J275,0)</f>
        <v>0</v>
      </c>
      <c r="BG275" s="233">
        <f>IF(N275="zákl. přenesená",J275,0)</f>
        <v>0</v>
      </c>
      <c r="BH275" s="233">
        <f>IF(N275="sníž. přenesená",J275,0)</f>
        <v>0</v>
      </c>
      <c r="BI275" s="233">
        <f>IF(N275="nulová",J275,0)</f>
        <v>0</v>
      </c>
      <c r="BJ275" s="18" t="s">
        <v>85</v>
      </c>
      <c r="BK275" s="233">
        <f>ROUND(I275*H275,2)</f>
        <v>0</v>
      </c>
      <c r="BL275" s="18" t="s">
        <v>146</v>
      </c>
      <c r="BM275" s="232" t="s">
        <v>801</v>
      </c>
    </row>
    <row r="276" s="2" customFormat="1">
      <c r="A276" s="39"/>
      <c r="B276" s="40"/>
      <c r="C276" s="41"/>
      <c r="D276" s="234" t="s">
        <v>148</v>
      </c>
      <c r="E276" s="41"/>
      <c r="F276" s="235" t="s">
        <v>343</v>
      </c>
      <c r="G276" s="41"/>
      <c r="H276" s="41"/>
      <c r="I276" s="236"/>
      <c r="J276" s="41"/>
      <c r="K276" s="41"/>
      <c r="L276" s="45"/>
      <c r="M276" s="237"/>
      <c r="N276" s="238"/>
      <c r="O276" s="92"/>
      <c r="P276" s="92"/>
      <c r="Q276" s="92"/>
      <c r="R276" s="92"/>
      <c r="S276" s="92"/>
      <c r="T276" s="93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148</v>
      </c>
      <c r="AU276" s="18" t="s">
        <v>87</v>
      </c>
    </row>
    <row r="277" s="13" customFormat="1">
      <c r="A277" s="13"/>
      <c r="B277" s="239"/>
      <c r="C277" s="240"/>
      <c r="D277" s="241" t="s">
        <v>150</v>
      </c>
      <c r="E277" s="242" t="s">
        <v>1</v>
      </c>
      <c r="F277" s="243" t="s">
        <v>802</v>
      </c>
      <c r="G277" s="240"/>
      <c r="H277" s="244">
        <v>82.5</v>
      </c>
      <c r="I277" s="245"/>
      <c r="J277" s="240"/>
      <c r="K277" s="240"/>
      <c r="L277" s="246"/>
      <c r="M277" s="247"/>
      <c r="N277" s="248"/>
      <c r="O277" s="248"/>
      <c r="P277" s="248"/>
      <c r="Q277" s="248"/>
      <c r="R277" s="248"/>
      <c r="S277" s="248"/>
      <c r="T277" s="24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0" t="s">
        <v>150</v>
      </c>
      <c r="AU277" s="250" t="s">
        <v>87</v>
      </c>
      <c r="AV277" s="13" t="s">
        <v>87</v>
      </c>
      <c r="AW277" s="13" t="s">
        <v>32</v>
      </c>
      <c r="AX277" s="13" t="s">
        <v>85</v>
      </c>
      <c r="AY277" s="250" t="s">
        <v>140</v>
      </c>
    </row>
    <row r="278" s="14" customFormat="1">
      <c r="A278" s="14"/>
      <c r="B278" s="251"/>
      <c r="C278" s="252"/>
      <c r="D278" s="241" t="s">
        <v>150</v>
      </c>
      <c r="E278" s="253" t="s">
        <v>1</v>
      </c>
      <c r="F278" s="254" t="s">
        <v>719</v>
      </c>
      <c r="G278" s="252"/>
      <c r="H278" s="253" t="s">
        <v>1</v>
      </c>
      <c r="I278" s="255"/>
      <c r="J278" s="252"/>
      <c r="K278" s="252"/>
      <c r="L278" s="256"/>
      <c r="M278" s="257"/>
      <c r="N278" s="258"/>
      <c r="O278" s="258"/>
      <c r="P278" s="258"/>
      <c r="Q278" s="258"/>
      <c r="R278" s="258"/>
      <c r="S278" s="258"/>
      <c r="T278" s="25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0" t="s">
        <v>150</v>
      </c>
      <c r="AU278" s="260" t="s">
        <v>87</v>
      </c>
      <c r="AV278" s="14" t="s">
        <v>85</v>
      </c>
      <c r="AW278" s="14" t="s">
        <v>32</v>
      </c>
      <c r="AX278" s="14" t="s">
        <v>77</v>
      </c>
      <c r="AY278" s="260" t="s">
        <v>140</v>
      </c>
    </row>
    <row r="279" s="12" customFormat="1" ht="22.8" customHeight="1">
      <c r="A279" s="12"/>
      <c r="B279" s="204"/>
      <c r="C279" s="205"/>
      <c r="D279" s="206" t="s">
        <v>76</v>
      </c>
      <c r="E279" s="218" t="s">
        <v>195</v>
      </c>
      <c r="F279" s="218" t="s">
        <v>657</v>
      </c>
      <c r="G279" s="205"/>
      <c r="H279" s="205"/>
      <c r="I279" s="208"/>
      <c r="J279" s="219">
        <f>BK279</f>
        <v>0</v>
      </c>
      <c r="K279" s="205"/>
      <c r="L279" s="210"/>
      <c r="M279" s="211"/>
      <c r="N279" s="212"/>
      <c r="O279" s="212"/>
      <c r="P279" s="213">
        <f>SUM(P280:P296)</f>
        <v>0</v>
      </c>
      <c r="Q279" s="212"/>
      <c r="R279" s="213">
        <f>SUM(R280:R296)</f>
        <v>36.255220999999999</v>
      </c>
      <c r="S279" s="212"/>
      <c r="T279" s="214">
        <f>SUM(T280:T296)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15" t="s">
        <v>85</v>
      </c>
      <c r="AT279" s="216" t="s">
        <v>76</v>
      </c>
      <c r="AU279" s="216" t="s">
        <v>85</v>
      </c>
      <c r="AY279" s="215" t="s">
        <v>140</v>
      </c>
      <c r="BK279" s="217">
        <f>SUM(BK280:BK296)</f>
        <v>0</v>
      </c>
    </row>
    <row r="280" s="2" customFormat="1" ht="24.15" customHeight="1">
      <c r="A280" s="39"/>
      <c r="B280" s="40"/>
      <c r="C280" s="220" t="s">
        <v>394</v>
      </c>
      <c r="D280" s="220" t="s">
        <v>142</v>
      </c>
      <c r="E280" s="221" t="s">
        <v>658</v>
      </c>
      <c r="F280" s="222" t="s">
        <v>659</v>
      </c>
      <c r="G280" s="223" t="s">
        <v>341</v>
      </c>
      <c r="H280" s="224">
        <v>1510</v>
      </c>
      <c r="I280" s="225"/>
      <c r="J280" s="226">
        <f>ROUND(I280*H280,2)</f>
        <v>0</v>
      </c>
      <c r="K280" s="227"/>
      <c r="L280" s="45"/>
      <c r="M280" s="228" t="s">
        <v>1</v>
      </c>
      <c r="N280" s="229" t="s">
        <v>42</v>
      </c>
      <c r="O280" s="92"/>
      <c r="P280" s="230">
        <f>O280*H280</f>
        <v>0</v>
      </c>
      <c r="Q280" s="230">
        <v>0</v>
      </c>
      <c r="R280" s="230">
        <f>Q280*H280</f>
        <v>0</v>
      </c>
      <c r="S280" s="230">
        <v>0</v>
      </c>
      <c r="T280" s="231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2" t="s">
        <v>146</v>
      </c>
      <c r="AT280" s="232" t="s">
        <v>142</v>
      </c>
      <c r="AU280" s="232" t="s">
        <v>87</v>
      </c>
      <c r="AY280" s="18" t="s">
        <v>140</v>
      </c>
      <c r="BE280" s="233">
        <f>IF(N280="základní",J280,0)</f>
        <v>0</v>
      </c>
      <c r="BF280" s="233">
        <f>IF(N280="snížená",J280,0)</f>
        <v>0</v>
      </c>
      <c r="BG280" s="233">
        <f>IF(N280="zákl. přenesená",J280,0)</f>
        <v>0</v>
      </c>
      <c r="BH280" s="233">
        <f>IF(N280="sníž. přenesená",J280,0)</f>
        <v>0</v>
      </c>
      <c r="BI280" s="233">
        <f>IF(N280="nulová",J280,0)</f>
        <v>0</v>
      </c>
      <c r="BJ280" s="18" t="s">
        <v>85</v>
      </c>
      <c r="BK280" s="233">
        <f>ROUND(I280*H280,2)</f>
        <v>0</v>
      </c>
      <c r="BL280" s="18" t="s">
        <v>146</v>
      </c>
      <c r="BM280" s="232" t="s">
        <v>803</v>
      </c>
    </row>
    <row r="281" s="2" customFormat="1">
      <c r="A281" s="39"/>
      <c r="B281" s="40"/>
      <c r="C281" s="41"/>
      <c r="D281" s="234" t="s">
        <v>148</v>
      </c>
      <c r="E281" s="41"/>
      <c r="F281" s="235" t="s">
        <v>661</v>
      </c>
      <c r="G281" s="41"/>
      <c r="H281" s="41"/>
      <c r="I281" s="236"/>
      <c r="J281" s="41"/>
      <c r="K281" s="41"/>
      <c r="L281" s="45"/>
      <c r="M281" s="237"/>
      <c r="N281" s="238"/>
      <c r="O281" s="92"/>
      <c r="P281" s="92"/>
      <c r="Q281" s="92"/>
      <c r="R281" s="92"/>
      <c r="S281" s="92"/>
      <c r="T281" s="93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148</v>
      </c>
      <c r="AU281" s="18" t="s">
        <v>87</v>
      </c>
    </row>
    <row r="282" s="13" customFormat="1">
      <c r="A282" s="13"/>
      <c r="B282" s="239"/>
      <c r="C282" s="240"/>
      <c r="D282" s="241" t="s">
        <v>150</v>
      </c>
      <c r="E282" s="242" t="s">
        <v>1</v>
      </c>
      <c r="F282" s="243" t="s">
        <v>804</v>
      </c>
      <c r="G282" s="240"/>
      <c r="H282" s="244">
        <v>1510</v>
      </c>
      <c r="I282" s="245"/>
      <c r="J282" s="240"/>
      <c r="K282" s="240"/>
      <c r="L282" s="246"/>
      <c r="M282" s="247"/>
      <c r="N282" s="248"/>
      <c r="O282" s="248"/>
      <c r="P282" s="248"/>
      <c r="Q282" s="248"/>
      <c r="R282" s="248"/>
      <c r="S282" s="248"/>
      <c r="T282" s="24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0" t="s">
        <v>150</v>
      </c>
      <c r="AU282" s="250" t="s">
        <v>87</v>
      </c>
      <c r="AV282" s="13" t="s">
        <v>87</v>
      </c>
      <c r="AW282" s="13" t="s">
        <v>32</v>
      </c>
      <c r="AX282" s="13" t="s">
        <v>85</v>
      </c>
      <c r="AY282" s="250" t="s">
        <v>140</v>
      </c>
    </row>
    <row r="283" s="14" customFormat="1">
      <c r="A283" s="14"/>
      <c r="B283" s="251"/>
      <c r="C283" s="252"/>
      <c r="D283" s="241" t="s">
        <v>150</v>
      </c>
      <c r="E283" s="253" t="s">
        <v>1</v>
      </c>
      <c r="F283" s="254" t="s">
        <v>719</v>
      </c>
      <c r="G283" s="252"/>
      <c r="H283" s="253" t="s">
        <v>1</v>
      </c>
      <c r="I283" s="255"/>
      <c r="J283" s="252"/>
      <c r="K283" s="252"/>
      <c r="L283" s="256"/>
      <c r="M283" s="257"/>
      <c r="N283" s="258"/>
      <c r="O283" s="258"/>
      <c r="P283" s="258"/>
      <c r="Q283" s="258"/>
      <c r="R283" s="258"/>
      <c r="S283" s="258"/>
      <c r="T283" s="25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0" t="s">
        <v>150</v>
      </c>
      <c r="AU283" s="260" t="s">
        <v>87</v>
      </c>
      <c r="AV283" s="14" t="s">
        <v>85</v>
      </c>
      <c r="AW283" s="14" t="s">
        <v>32</v>
      </c>
      <c r="AX283" s="14" t="s">
        <v>77</v>
      </c>
      <c r="AY283" s="260" t="s">
        <v>140</v>
      </c>
    </row>
    <row r="284" s="2" customFormat="1" ht="37.8" customHeight="1">
      <c r="A284" s="39"/>
      <c r="B284" s="40"/>
      <c r="C284" s="283" t="s">
        <v>400</v>
      </c>
      <c r="D284" s="283" t="s">
        <v>196</v>
      </c>
      <c r="E284" s="284" t="s">
        <v>663</v>
      </c>
      <c r="F284" s="285" t="s">
        <v>664</v>
      </c>
      <c r="G284" s="286" t="s">
        <v>341</v>
      </c>
      <c r="H284" s="287">
        <v>1532.6500000000001</v>
      </c>
      <c r="I284" s="288"/>
      <c r="J284" s="289">
        <f>ROUND(I284*H284,2)</f>
        <v>0</v>
      </c>
      <c r="K284" s="290"/>
      <c r="L284" s="291"/>
      <c r="M284" s="292" t="s">
        <v>1</v>
      </c>
      <c r="N284" s="293" t="s">
        <v>42</v>
      </c>
      <c r="O284" s="92"/>
      <c r="P284" s="230">
        <f>O284*H284</f>
        <v>0</v>
      </c>
      <c r="Q284" s="230">
        <v>0.00114</v>
      </c>
      <c r="R284" s="230">
        <f>Q284*H284</f>
        <v>1.7472210000000001</v>
      </c>
      <c r="S284" s="230">
        <v>0</v>
      </c>
      <c r="T284" s="231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2" t="s">
        <v>195</v>
      </c>
      <c r="AT284" s="232" t="s">
        <v>196</v>
      </c>
      <c r="AU284" s="232" t="s">
        <v>87</v>
      </c>
      <c r="AY284" s="18" t="s">
        <v>140</v>
      </c>
      <c r="BE284" s="233">
        <f>IF(N284="základní",J284,0)</f>
        <v>0</v>
      </c>
      <c r="BF284" s="233">
        <f>IF(N284="snížená",J284,0)</f>
        <v>0</v>
      </c>
      <c r="BG284" s="233">
        <f>IF(N284="zákl. přenesená",J284,0)</f>
        <v>0</v>
      </c>
      <c r="BH284" s="233">
        <f>IF(N284="sníž. přenesená",J284,0)</f>
        <v>0</v>
      </c>
      <c r="BI284" s="233">
        <f>IF(N284="nulová",J284,0)</f>
        <v>0</v>
      </c>
      <c r="BJ284" s="18" t="s">
        <v>85</v>
      </c>
      <c r="BK284" s="233">
        <f>ROUND(I284*H284,2)</f>
        <v>0</v>
      </c>
      <c r="BL284" s="18" t="s">
        <v>146</v>
      </c>
      <c r="BM284" s="232" t="s">
        <v>805</v>
      </c>
    </row>
    <row r="285" s="13" customFormat="1">
      <c r="A285" s="13"/>
      <c r="B285" s="239"/>
      <c r="C285" s="240"/>
      <c r="D285" s="241" t="s">
        <v>150</v>
      </c>
      <c r="E285" s="240"/>
      <c r="F285" s="243" t="s">
        <v>806</v>
      </c>
      <c r="G285" s="240"/>
      <c r="H285" s="244">
        <v>1532.6500000000001</v>
      </c>
      <c r="I285" s="245"/>
      <c r="J285" s="240"/>
      <c r="K285" s="240"/>
      <c r="L285" s="246"/>
      <c r="M285" s="247"/>
      <c r="N285" s="248"/>
      <c r="O285" s="248"/>
      <c r="P285" s="248"/>
      <c r="Q285" s="248"/>
      <c r="R285" s="248"/>
      <c r="S285" s="248"/>
      <c r="T285" s="24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0" t="s">
        <v>150</v>
      </c>
      <c r="AU285" s="250" t="s">
        <v>87</v>
      </c>
      <c r="AV285" s="13" t="s">
        <v>87</v>
      </c>
      <c r="AW285" s="13" t="s">
        <v>4</v>
      </c>
      <c r="AX285" s="13" t="s">
        <v>85</v>
      </c>
      <c r="AY285" s="250" t="s">
        <v>140</v>
      </c>
    </row>
    <row r="286" s="2" customFormat="1" ht="24.15" customHeight="1">
      <c r="A286" s="39"/>
      <c r="B286" s="40"/>
      <c r="C286" s="220" t="s">
        <v>404</v>
      </c>
      <c r="D286" s="220" t="s">
        <v>142</v>
      </c>
      <c r="E286" s="221" t="s">
        <v>681</v>
      </c>
      <c r="F286" s="222" t="s">
        <v>682</v>
      </c>
      <c r="G286" s="223" t="s">
        <v>349</v>
      </c>
      <c r="H286" s="224">
        <v>20</v>
      </c>
      <c r="I286" s="225"/>
      <c r="J286" s="226">
        <f>ROUND(I286*H286,2)</f>
        <v>0</v>
      </c>
      <c r="K286" s="227"/>
      <c r="L286" s="45"/>
      <c r="M286" s="228" t="s">
        <v>1</v>
      </c>
      <c r="N286" s="229" t="s">
        <v>42</v>
      </c>
      <c r="O286" s="92"/>
      <c r="P286" s="230">
        <f>O286*H286</f>
        <v>0</v>
      </c>
      <c r="Q286" s="230">
        <v>1.29291</v>
      </c>
      <c r="R286" s="230">
        <f>Q286*H286</f>
        <v>25.8582</v>
      </c>
      <c r="S286" s="230">
        <v>0</v>
      </c>
      <c r="T286" s="231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2" t="s">
        <v>146</v>
      </c>
      <c r="AT286" s="232" t="s">
        <v>142</v>
      </c>
      <c r="AU286" s="232" t="s">
        <v>87</v>
      </c>
      <c r="AY286" s="18" t="s">
        <v>140</v>
      </c>
      <c r="BE286" s="233">
        <f>IF(N286="základní",J286,0)</f>
        <v>0</v>
      </c>
      <c r="BF286" s="233">
        <f>IF(N286="snížená",J286,0)</f>
        <v>0</v>
      </c>
      <c r="BG286" s="233">
        <f>IF(N286="zákl. přenesená",J286,0)</f>
        <v>0</v>
      </c>
      <c r="BH286" s="233">
        <f>IF(N286="sníž. přenesená",J286,0)</f>
        <v>0</v>
      </c>
      <c r="BI286" s="233">
        <f>IF(N286="nulová",J286,0)</f>
        <v>0</v>
      </c>
      <c r="BJ286" s="18" t="s">
        <v>85</v>
      </c>
      <c r="BK286" s="233">
        <f>ROUND(I286*H286,2)</f>
        <v>0</v>
      </c>
      <c r="BL286" s="18" t="s">
        <v>146</v>
      </c>
      <c r="BM286" s="232" t="s">
        <v>807</v>
      </c>
    </row>
    <row r="287" s="2" customFormat="1">
      <c r="A287" s="39"/>
      <c r="B287" s="40"/>
      <c r="C287" s="41"/>
      <c r="D287" s="234" t="s">
        <v>148</v>
      </c>
      <c r="E287" s="41"/>
      <c r="F287" s="235" t="s">
        <v>684</v>
      </c>
      <c r="G287" s="41"/>
      <c r="H287" s="41"/>
      <c r="I287" s="236"/>
      <c r="J287" s="41"/>
      <c r="K287" s="41"/>
      <c r="L287" s="45"/>
      <c r="M287" s="237"/>
      <c r="N287" s="238"/>
      <c r="O287" s="92"/>
      <c r="P287" s="92"/>
      <c r="Q287" s="92"/>
      <c r="R287" s="92"/>
      <c r="S287" s="92"/>
      <c r="T287" s="93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148</v>
      </c>
      <c r="AU287" s="18" t="s">
        <v>87</v>
      </c>
    </row>
    <row r="288" s="13" customFormat="1">
      <c r="A288" s="13"/>
      <c r="B288" s="239"/>
      <c r="C288" s="240"/>
      <c r="D288" s="241" t="s">
        <v>150</v>
      </c>
      <c r="E288" s="242" t="s">
        <v>1</v>
      </c>
      <c r="F288" s="243" t="s">
        <v>808</v>
      </c>
      <c r="G288" s="240"/>
      <c r="H288" s="244">
        <v>20</v>
      </c>
      <c r="I288" s="245"/>
      <c r="J288" s="240"/>
      <c r="K288" s="240"/>
      <c r="L288" s="246"/>
      <c r="M288" s="247"/>
      <c r="N288" s="248"/>
      <c r="O288" s="248"/>
      <c r="P288" s="248"/>
      <c r="Q288" s="248"/>
      <c r="R288" s="248"/>
      <c r="S288" s="248"/>
      <c r="T288" s="24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0" t="s">
        <v>150</v>
      </c>
      <c r="AU288" s="250" t="s">
        <v>87</v>
      </c>
      <c r="AV288" s="13" t="s">
        <v>87</v>
      </c>
      <c r="AW288" s="13" t="s">
        <v>32</v>
      </c>
      <c r="AX288" s="13" t="s">
        <v>85</v>
      </c>
      <c r="AY288" s="250" t="s">
        <v>140</v>
      </c>
    </row>
    <row r="289" s="14" customFormat="1">
      <c r="A289" s="14"/>
      <c r="B289" s="251"/>
      <c r="C289" s="252"/>
      <c r="D289" s="241" t="s">
        <v>150</v>
      </c>
      <c r="E289" s="253" t="s">
        <v>1</v>
      </c>
      <c r="F289" s="254" t="s">
        <v>719</v>
      </c>
      <c r="G289" s="252"/>
      <c r="H289" s="253" t="s">
        <v>1</v>
      </c>
      <c r="I289" s="255"/>
      <c r="J289" s="252"/>
      <c r="K289" s="252"/>
      <c r="L289" s="256"/>
      <c r="M289" s="257"/>
      <c r="N289" s="258"/>
      <c r="O289" s="258"/>
      <c r="P289" s="258"/>
      <c r="Q289" s="258"/>
      <c r="R289" s="258"/>
      <c r="S289" s="258"/>
      <c r="T289" s="259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0" t="s">
        <v>150</v>
      </c>
      <c r="AU289" s="260" t="s">
        <v>87</v>
      </c>
      <c r="AV289" s="14" t="s">
        <v>85</v>
      </c>
      <c r="AW289" s="14" t="s">
        <v>32</v>
      </c>
      <c r="AX289" s="14" t="s">
        <v>77</v>
      </c>
      <c r="AY289" s="260" t="s">
        <v>140</v>
      </c>
    </row>
    <row r="290" s="2" customFormat="1" ht="24.15" customHeight="1">
      <c r="A290" s="39"/>
      <c r="B290" s="40"/>
      <c r="C290" s="220" t="s">
        <v>410</v>
      </c>
      <c r="D290" s="220" t="s">
        <v>142</v>
      </c>
      <c r="E290" s="221" t="s">
        <v>686</v>
      </c>
      <c r="F290" s="222" t="s">
        <v>687</v>
      </c>
      <c r="G290" s="223" t="s">
        <v>349</v>
      </c>
      <c r="H290" s="224">
        <v>5</v>
      </c>
      <c r="I290" s="225"/>
      <c r="J290" s="226">
        <f>ROUND(I290*H290,2)</f>
        <v>0</v>
      </c>
      <c r="K290" s="227"/>
      <c r="L290" s="45"/>
      <c r="M290" s="228" t="s">
        <v>1</v>
      </c>
      <c r="N290" s="229" t="s">
        <v>42</v>
      </c>
      <c r="O290" s="92"/>
      <c r="P290" s="230">
        <f>O290*H290</f>
        <v>0</v>
      </c>
      <c r="Q290" s="230">
        <v>0.1326</v>
      </c>
      <c r="R290" s="230">
        <f>Q290*H290</f>
        <v>0.66300000000000003</v>
      </c>
      <c r="S290" s="230">
        <v>0</v>
      </c>
      <c r="T290" s="231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2" t="s">
        <v>146</v>
      </c>
      <c r="AT290" s="232" t="s">
        <v>142</v>
      </c>
      <c r="AU290" s="232" t="s">
        <v>87</v>
      </c>
      <c r="AY290" s="18" t="s">
        <v>140</v>
      </c>
      <c r="BE290" s="233">
        <f>IF(N290="základní",J290,0)</f>
        <v>0</v>
      </c>
      <c r="BF290" s="233">
        <f>IF(N290="snížená",J290,0)</f>
        <v>0</v>
      </c>
      <c r="BG290" s="233">
        <f>IF(N290="zákl. přenesená",J290,0)</f>
        <v>0</v>
      </c>
      <c r="BH290" s="233">
        <f>IF(N290="sníž. přenesená",J290,0)</f>
        <v>0</v>
      </c>
      <c r="BI290" s="233">
        <f>IF(N290="nulová",J290,0)</f>
        <v>0</v>
      </c>
      <c r="BJ290" s="18" t="s">
        <v>85</v>
      </c>
      <c r="BK290" s="233">
        <f>ROUND(I290*H290,2)</f>
        <v>0</v>
      </c>
      <c r="BL290" s="18" t="s">
        <v>146</v>
      </c>
      <c r="BM290" s="232" t="s">
        <v>809</v>
      </c>
    </row>
    <row r="291" s="2" customFormat="1">
      <c r="A291" s="39"/>
      <c r="B291" s="40"/>
      <c r="C291" s="41"/>
      <c r="D291" s="234" t="s">
        <v>148</v>
      </c>
      <c r="E291" s="41"/>
      <c r="F291" s="235" t="s">
        <v>689</v>
      </c>
      <c r="G291" s="41"/>
      <c r="H291" s="41"/>
      <c r="I291" s="236"/>
      <c r="J291" s="41"/>
      <c r="K291" s="41"/>
      <c r="L291" s="45"/>
      <c r="M291" s="237"/>
      <c r="N291" s="238"/>
      <c r="O291" s="92"/>
      <c r="P291" s="92"/>
      <c r="Q291" s="92"/>
      <c r="R291" s="92"/>
      <c r="S291" s="92"/>
      <c r="T291" s="93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148</v>
      </c>
      <c r="AU291" s="18" t="s">
        <v>87</v>
      </c>
    </row>
    <row r="292" s="2" customFormat="1" ht="16.5" customHeight="1">
      <c r="A292" s="39"/>
      <c r="B292" s="40"/>
      <c r="C292" s="283" t="s">
        <v>416</v>
      </c>
      <c r="D292" s="283" t="s">
        <v>196</v>
      </c>
      <c r="E292" s="284" t="s">
        <v>690</v>
      </c>
      <c r="F292" s="285" t="s">
        <v>691</v>
      </c>
      <c r="G292" s="286" t="s">
        <v>349</v>
      </c>
      <c r="H292" s="287">
        <v>5</v>
      </c>
      <c r="I292" s="288"/>
      <c r="J292" s="289">
        <f>ROUND(I292*H292,2)</f>
        <v>0</v>
      </c>
      <c r="K292" s="290"/>
      <c r="L292" s="291"/>
      <c r="M292" s="292" t="s">
        <v>1</v>
      </c>
      <c r="N292" s="293" t="s">
        <v>42</v>
      </c>
      <c r="O292" s="92"/>
      <c r="P292" s="230">
        <f>O292*H292</f>
        <v>0</v>
      </c>
      <c r="Q292" s="230">
        <v>0.080000000000000002</v>
      </c>
      <c r="R292" s="230">
        <f>Q292*H292</f>
        <v>0.40000000000000002</v>
      </c>
      <c r="S292" s="230">
        <v>0</v>
      </c>
      <c r="T292" s="231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2" t="s">
        <v>195</v>
      </c>
      <c r="AT292" s="232" t="s">
        <v>196</v>
      </c>
      <c r="AU292" s="232" t="s">
        <v>87</v>
      </c>
      <c r="AY292" s="18" t="s">
        <v>140</v>
      </c>
      <c r="BE292" s="233">
        <f>IF(N292="základní",J292,0)</f>
        <v>0</v>
      </c>
      <c r="BF292" s="233">
        <f>IF(N292="snížená",J292,0)</f>
        <v>0</v>
      </c>
      <c r="BG292" s="233">
        <f>IF(N292="zákl. přenesená",J292,0)</f>
        <v>0</v>
      </c>
      <c r="BH292" s="233">
        <f>IF(N292="sníž. přenesená",J292,0)</f>
        <v>0</v>
      </c>
      <c r="BI292" s="233">
        <f>IF(N292="nulová",J292,0)</f>
        <v>0</v>
      </c>
      <c r="BJ292" s="18" t="s">
        <v>85</v>
      </c>
      <c r="BK292" s="233">
        <f>ROUND(I292*H292,2)</f>
        <v>0</v>
      </c>
      <c r="BL292" s="18" t="s">
        <v>146</v>
      </c>
      <c r="BM292" s="232" t="s">
        <v>810</v>
      </c>
    </row>
    <row r="293" s="2" customFormat="1" ht="24.15" customHeight="1">
      <c r="A293" s="39"/>
      <c r="B293" s="40"/>
      <c r="C293" s="220" t="s">
        <v>421</v>
      </c>
      <c r="D293" s="220" t="s">
        <v>142</v>
      </c>
      <c r="E293" s="221" t="s">
        <v>693</v>
      </c>
      <c r="F293" s="222" t="s">
        <v>694</v>
      </c>
      <c r="G293" s="223" t="s">
        <v>349</v>
      </c>
      <c r="H293" s="224">
        <v>20</v>
      </c>
      <c r="I293" s="225"/>
      <c r="J293" s="226">
        <f>ROUND(I293*H293,2)</f>
        <v>0</v>
      </c>
      <c r="K293" s="227"/>
      <c r="L293" s="45"/>
      <c r="M293" s="228" t="s">
        <v>1</v>
      </c>
      <c r="N293" s="229" t="s">
        <v>42</v>
      </c>
      <c r="O293" s="92"/>
      <c r="P293" s="230">
        <f>O293*H293</f>
        <v>0</v>
      </c>
      <c r="Q293" s="230">
        <v>0.21734000000000001</v>
      </c>
      <c r="R293" s="230">
        <f>Q293*H293</f>
        <v>4.3468</v>
      </c>
      <c r="S293" s="230">
        <v>0</v>
      </c>
      <c r="T293" s="231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2" t="s">
        <v>146</v>
      </c>
      <c r="AT293" s="232" t="s">
        <v>142</v>
      </c>
      <c r="AU293" s="232" t="s">
        <v>87</v>
      </c>
      <c r="AY293" s="18" t="s">
        <v>140</v>
      </c>
      <c r="BE293" s="233">
        <f>IF(N293="základní",J293,0)</f>
        <v>0</v>
      </c>
      <c r="BF293" s="233">
        <f>IF(N293="snížená",J293,0)</f>
        <v>0</v>
      </c>
      <c r="BG293" s="233">
        <f>IF(N293="zákl. přenesená",J293,0)</f>
        <v>0</v>
      </c>
      <c r="BH293" s="233">
        <f>IF(N293="sníž. přenesená",J293,0)</f>
        <v>0</v>
      </c>
      <c r="BI293" s="233">
        <f>IF(N293="nulová",J293,0)</f>
        <v>0</v>
      </c>
      <c r="BJ293" s="18" t="s">
        <v>85</v>
      </c>
      <c r="BK293" s="233">
        <f>ROUND(I293*H293,2)</f>
        <v>0</v>
      </c>
      <c r="BL293" s="18" t="s">
        <v>146</v>
      </c>
      <c r="BM293" s="232" t="s">
        <v>811</v>
      </c>
    </row>
    <row r="294" s="2" customFormat="1">
      <c r="A294" s="39"/>
      <c r="B294" s="40"/>
      <c r="C294" s="41"/>
      <c r="D294" s="234" t="s">
        <v>148</v>
      </c>
      <c r="E294" s="41"/>
      <c r="F294" s="235" t="s">
        <v>696</v>
      </c>
      <c r="G294" s="41"/>
      <c r="H294" s="41"/>
      <c r="I294" s="236"/>
      <c r="J294" s="41"/>
      <c r="K294" s="41"/>
      <c r="L294" s="45"/>
      <c r="M294" s="237"/>
      <c r="N294" s="238"/>
      <c r="O294" s="92"/>
      <c r="P294" s="92"/>
      <c r="Q294" s="92"/>
      <c r="R294" s="92"/>
      <c r="S294" s="92"/>
      <c r="T294" s="93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148</v>
      </c>
      <c r="AU294" s="18" t="s">
        <v>87</v>
      </c>
    </row>
    <row r="295" s="13" customFormat="1">
      <c r="A295" s="13"/>
      <c r="B295" s="239"/>
      <c r="C295" s="240"/>
      <c r="D295" s="241" t="s">
        <v>150</v>
      </c>
      <c r="E295" s="242" t="s">
        <v>1</v>
      </c>
      <c r="F295" s="243" t="s">
        <v>812</v>
      </c>
      <c r="G295" s="240"/>
      <c r="H295" s="244">
        <v>20</v>
      </c>
      <c r="I295" s="245"/>
      <c r="J295" s="240"/>
      <c r="K295" s="240"/>
      <c r="L295" s="246"/>
      <c r="M295" s="247"/>
      <c r="N295" s="248"/>
      <c r="O295" s="248"/>
      <c r="P295" s="248"/>
      <c r="Q295" s="248"/>
      <c r="R295" s="248"/>
      <c r="S295" s="248"/>
      <c r="T295" s="249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0" t="s">
        <v>150</v>
      </c>
      <c r="AU295" s="250" t="s">
        <v>87</v>
      </c>
      <c r="AV295" s="13" t="s">
        <v>87</v>
      </c>
      <c r="AW295" s="13" t="s">
        <v>32</v>
      </c>
      <c r="AX295" s="13" t="s">
        <v>85</v>
      </c>
      <c r="AY295" s="250" t="s">
        <v>140</v>
      </c>
    </row>
    <row r="296" s="2" customFormat="1" ht="24.15" customHeight="1">
      <c r="A296" s="39"/>
      <c r="B296" s="40"/>
      <c r="C296" s="283" t="s">
        <v>426</v>
      </c>
      <c r="D296" s="283" t="s">
        <v>196</v>
      </c>
      <c r="E296" s="284" t="s">
        <v>698</v>
      </c>
      <c r="F296" s="285" t="s">
        <v>699</v>
      </c>
      <c r="G296" s="286" t="s">
        <v>349</v>
      </c>
      <c r="H296" s="287">
        <v>20</v>
      </c>
      <c r="I296" s="288"/>
      <c r="J296" s="289">
        <f>ROUND(I296*H296,2)</f>
        <v>0</v>
      </c>
      <c r="K296" s="290"/>
      <c r="L296" s="291"/>
      <c r="M296" s="292" t="s">
        <v>1</v>
      </c>
      <c r="N296" s="293" t="s">
        <v>42</v>
      </c>
      <c r="O296" s="92"/>
      <c r="P296" s="230">
        <f>O296*H296</f>
        <v>0</v>
      </c>
      <c r="Q296" s="230">
        <v>0.16200000000000001</v>
      </c>
      <c r="R296" s="230">
        <f>Q296*H296</f>
        <v>3.2400000000000002</v>
      </c>
      <c r="S296" s="230">
        <v>0</v>
      </c>
      <c r="T296" s="231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2" t="s">
        <v>195</v>
      </c>
      <c r="AT296" s="232" t="s">
        <v>196</v>
      </c>
      <c r="AU296" s="232" t="s">
        <v>87</v>
      </c>
      <c r="AY296" s="18" t="s">
        <v>140</v>
      </c>
      <c r="BE296" s="233">
        <f>IF(N296="základní",J296,0)</f>
        <v>0</v>
      </c>
      <c r="BF296" s="233">
        <f>IF(N296="snížená",J296,0)</f>
        <v>0</v>
      </c>
      <c r="BG296" s="233">
        <f>IF(N296="zákl. přenesená",J296,0)</f>
        <v>0</v>
      </c>
      <c r="BH296" s="233">
        <f>IF(N296="sníž. přenesená",J296,0)</f>
        <v>0</v>
      </c>
      <c r="BI296" s="233">
        <f>IF(N296="nulová",J296,0)</f>
        <v>0</v>
      </c>
      <c r="BJ296" s="18" t="s">
        <v>85</v>
      </c>
      <c r="BK296" s="233">
        <f>ROUND(I296*H296,2)</f>
        <v>0</v>
      </c>
      <c r="BL296" s="18" t="s">
        <v>146</v>
      </c>
      <c r="BM296" s="232" t="s">
        <v>813</v>
      </c>
    </row>
    <row r="297" s="12" customFormat="1" ht="22.8" customHeight="1">
      <c r="A297" s="12"/>
      <c r="B297" s="204"/>
      <c r="C297" s="205"/>
      <c r="D297" s="206" t="s">
        <v>76</v>
      </c>
      <c r="E297" s="218" t="s">
        <v>204</v>
      </c>
      <c r="F297" s="218" t="s">
        <v>345</v>
      </c>
      <c r="G297" s="205"/>
      <c r="H297" s="205"/>
      <c r="I297" s="208"/>
      <c r="J297" s="219">
        <f>BK297</f>
        <v>0</v>
      </c>
      <c r="K297" s="205"/>
      <c r="L297" s="210"/>
      <c r="M297" s="211"/>
      <c r="N297" s="212"/>
      <c r="O297" s="212"/>
      <c r="P297" s="213">
        <f>SUM(P298:P302)</f>
        <v>0</v>
      </c>
      <c r="Q297" s="212"/>
      <c r="R297" s="213">
        <f>SUM(R298:R302)</f>
        <v>2.6093695000000001</v>
      </c>
      <c r="S297" s="212"/>
      <c r="T297" s="214">
        <f>SUM(T298:T302)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15" t="s">
        <v>85</v>
      </c>
      <c r="AT297" s="216" t="s">
        <v>76</v>
      </c>
      <c r="AU297" s="216" t="s">
        <v>85</v>
      </c>
      <c r="AY297" s="215" t="s">
        <v>140</v>
      </c>
      <c r="BK297" s="217">
        <f>SUM(BK298:BK302)</f>
        <v>0</v>
      </c>
    </row>
    <row r="298" s="2" customFormat="1" ht="24.15" customHeight="1">
      <c r="A298" s="39"/>
      <c r="B298" s="40"/>
      <c r="C298" s="220" t="s">
        <v>434</v>
      </c>
      <c r="D298" s="220" t="s">
        <v>142</v>
      </c>
      <c r="E298" s="221" t="s">
        <v>390</v>
      </c>
      <c r="F298" s="222" t="s">
        <v>391</v>
      </c>
      <c r="G298" s="223" t="s">
        <v>145</v>
      </c>
      <c r="H298" s="224">
        <v>5551.8500000000004</v>
      </c>
      <c r="I298" s="225"/>
      <c r="J298" s="226">
        <f>ROUND(I298*H298,2)</f>
        <v>0</v>
      </c>
      <c r="K298" s="227"/>
      <c r="L298" s="45"/>
      <c r="M298" s="228" t="s">
        <v>1</v>
      </c>
      <c r="N298" s="229" t="s">
        <v>42</v>
      </c>
      <c r="O298" s="92"/>
      <c r="P298" s="230">
        <f>O298*H298</f>
        <v>0</v>
      </c>
      <c r="Q298" s="230">
        <v>0.00046999999999999999</v>
      </c>
      <c r="R298" s="230">
        <f>Q298*H298</f>
        <v>2.6093695000000001</v>
      </c>
      <c r="S298" s="230">
        <v>0</v>
      </c>
      <c r="T298" s="231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2" t="s">
        <v>146</v>
      </c>
      <c r="AT298" s="232" t="s">
        <v>142</v>
      </c>
      <c r="AU298" s="232" t="s">
        <v>87</v>
      </c>
      <c r="AY298" s="18" t="s">
        <v>140</v>
      </c>
      <c r="BE298" s="233">
        <f>IF(N298="základní",J298,0)</f>
        <v>0</v>
      </c>
      <c r="BF298" s="233">
        <f>IF(N298="snížená",J298,0)</f>
        <v>0</v>
      </c>
      <c r="BG298" s="233">
        <f>IF(N298="zákl. přenesená",J298,0)</f>
        <v>0</v>
      </c>
      <c r="BH298" s="233">
        <f>IF(N298="sníž. přenesená",J298,0)</f>
        <v>0</v>
      </c>
      <c r="BI298" s="233">
        <f>IF(N298="nulová",J298,0)</f>
        <v>0</v>
      </c>
      <c r="BJ298" s="18" t="s">
        <v>85</v>
      </c>
      <c r="BK298" s="233">
        <f>ROUND(I298*H298,2)</f>
        <v>0</v>
      </c>
      <c r="BL298" s="18" t="s">
        <v>146</v>
      </c>
      <c r="BM298" s="232" t="s">
        <v>814</v>
      </c>
    </row>
    <row r="299" s="2" customFormat="1">
      <c r="A299" s="39"/>
      <c r="B299" s="40"/>
      <c r="C299" s="41"/>
      <c r="D299" s="234" t="s">
        <v>148</v>
      </c>
      <c r="E299" s="41"/>
      <c r="F299" s="235" t="s">
        <v>393</v>
      </c>
      <c r="G299" s="41"/>
      <c r="H299" s="41"/>
      <c r="I299" s="236"/>
      <c r="J299" s="41"/>
      <c r="K299" s="41"/>
      <c r="L299" s="45"/>
      <c r="M299" s="237"/>
      <c r="N299" s="238"/>
      <c r="O299" s="92"/>
      <c r="P299" s="92"/>
      <c r="Q299" s="92"/>
      <c r="R299" s="92"/>
      <c r="S299" s="92"/>
      <c r="T299" s="93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148</v>
      </c>
      <c r="AU299" s="18" t="s">
        <v>87</v>
      </c>
    </row>
    <row r="300" s="14" customFormat="1">
      <c r="A300" s="14"/>
      <c r="B300" s="251"/>
      <c r="C300" s="252"/>
      <c r="D300" s="241" t="s">
        <v>150</v>
      </c>
      <c r="E300" s="253" t="s">
        <v>1</v>
      </c>
      <c r="F300" s="254" t="s">
        <v>568</v>
      </c>
      <c r="G300" s="252"/>
      <c r="H300" s="253" t="s">
        <v>1</v>
      </c>
      <c r="I300" s="255"/>
      <c r="J300" s="252"/>
      <c r="K300" s="252"/>
      <c r="L300" s="256"/>
      <c r="M300" s="257"/>
      <c r="N300" s="258"/>
      <c r="O300" s="258"/>
      <c r="P300" s="258"/>
      <c r="Q300" s="258"/>
      <c r="R300" s="258"/>
      <c r="S300" s="258"/>
      <c r="T300" s="25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0" t="s">
        <v>150</v>
      </c>
      <c r="AU300" s="260" t="s">
        <v>87</v>
      </c>
      <c r="AV300" s="14" t="s">
        <v>85</v>
      </c>
      <c r="AW300" s="14" t="s">
        <v>32</v>
      </c>
      <c r="AX300" s="14" t="s">
        <v>77</v>
      </c>
      <c r="AY300" s="260" t="s">
        <v>140</v>
      </c>
    </row>
    <row r="301" s="13" customFormat="1">
      <c r="A301" s="13"/>
      <c r="B301" s="239"/>
      <c r="C301" s="240"/>
      <c r="D301" s="241" t="s">
        <v>150</v>
      </c>
      <c r="E301" s="242" t="s">
        <v>1</v>
      </c>
      <c r="F301" s="243" t="s">
        <v>769</v>
      </c>
      <c r="G301" s="240"/>
      <c r="H301" s="244">
        <v>5551.8500000000004</v>
      </c>
      <c r="I301" s="245"/>
      <c r="J301" s="240"/>
      <c r="K301" s="240"/>
      <c r="L301" s="246"/>
      <c r="M301" s="247"/>
      <c r="N301" s="248"/>
      <c r="O301" s="248"/>
      <c r="P301" s="248"/>
      <c r="Q301" s="248"/>
      <c r="R301" s="248"/>
      <c r="S301" s="248"/>
      <c r="T301" s="249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0" t="s">
        <v>150</v>
      </c>
      <c r="AU301" s="250" t="s">
        <v>87</v>
      </c>
      <c r="AV301" s="13" t="s">
        <v>87</v>
      </c>
      <c r="AW301" s="13" t="s">
        <v>32</v>
      </c>
      <c r="AX301" s="13" t="s">
        <v>85</v>
      </c>
      <c r="AY301" s="250" t="s">
        <v>140</v>
      </c>
    </row>
    <row r="302" s="14" customFormat="1">
      <c r="A302" s="14"/>
      <c r="B302" s="251"/>
      <c r="C302" s="252"/>
      <c r="D302" s="241" t="s">
        <v>150</v>
      </c>
      <c r="E302" s="253" t="s">
        <v>1</v>
      </c>
      <c r="F302" s="254" t="s">
        <v>719</v>
      </c>
      <c r="G302" s="252"/>
      <c r="H302" s="253" t="s">
        <v>1</v>
      </c>
      <c r="I302" s="255"/>
      <c r="J302" s="252"/>
      <c r="K302" s="252"/>
      <c r="L302" s="256"/>
      <c r="M302" s="257"/>
      <c r="N302" s="258"/>
      <c r="O302" s="258"/>
      <c r="P302" s="258"/>
      <c r="Q302" s="258"/>
      <c r="R302" s="258"/>
      <c r="S302" s="258"/>
      <c r="T302" s="259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60" t="s">
        <v>150</v>
      </c>
      <c r="AU302" s="260" t="s">
        <v>87</v>
      </c>
      <c r="AV302" s="14" t="s">
        <v>85</v>
      </c>
      <c r="AW302" s="14" t="s">
        <v>32</v>
      </c>
      <c r="AX302" s="14" t="s">
        <v>77</v>
      </c>
      <c r="AY302" s="260" t="s">
        <v>140</v>
      </c>
    </row>
    <row r="303" s="12" customFormat="1" ht="22.8" customHeight="1">
      <c r="A303" s="12"/>
      <c r="B303" s="204"/>
      <c r="C303" s="205"/>
      <c r="D303" s="206" t="s">
        <v>76</v>
      </c>
      <c r="E303" s="218" t="s">
        <v>463</v>
      </c>
      <c r="F303" s="218" t="s">
        <v>464</v>
      </c>
      <c r="G303" s="205"/>
      <c r="H303" s="205"/>
      <c r="I303" s="208"/>
      <c r="J303" s="219">
        <f>BK303</f>
        <v>0</v>
      </c>
      <c r="K303" s="205"/>
      <c r="L303" s="210"/>
      <c r="M303" s="211"/>
      <c r="N303" s="212"/>
      <c r="O303" s="212"/>
      <c r="P303" s="213">
        <f>SUM(P304:P305)</f>
        <v>0</v>
      </c>
      <c r="Q303" s="212"/>
      <c r="R303" s="213">
        <f>SUM(R304:R305)</f>
        <v>0</v>
      </c>
      <c r="S303" s="212"/>
      <c r="T303" s="214">
        <f>SUM(T304:T305)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15" t="s">
        <v>85</v>
      </c>
      <c r="AT303" s="216" t="s">
        <v>76</v>
      </c>
      <c r="AU303" s="216" t="s">
        <v>85</v>
      </c>
      <c r="AY303" s="215" t="s">
        <v>140</v>
      </c>
      <c r="BK303" s="217">
        <f>SUM(BK304:BK305)</f>
        <v>0</v>
      </c>
    </row>
    <row r="304" s="2" customFormat="1" ht="33" customHeight="1">
      <c r="A304" s="39"/>
      <c r="B304" s="40"/>
      <c r="C304" s="220" t="s">
        <v>440</v>
      </c>
      <c r="D304" s="220" t="s">
        <v>142</v>
      </c>
      <c r="E304" s="221" t="s">
        <v>466</v>
      </c>
      <c r="F304" s="222" t="s">
        <v>467</v>
      </c>
      <c r="G304" s="223" t="s">
        <v>199</v>
      </c>
      <c r="H304" s="224">
        <v>4496.5339999999997</v>
      </c>
      <c r="I304" s="225"/>
      <c r="J304" s="226">
        <f>ROUND(I304*H304,2)</f>
        <v>0</v>
      </c>
      <c r="K304" s="227"/>
      <c r="L304" s="45"/>
      <c r="M304" s="228" t="s">
        <v>1</v>
      </c>
      <c r="N304" s="229" t="s">
        <v>42</v>
      </c>
      <c r="O304" s="92"/>
      <c r="P304" s="230">
        <f>O304*H304</f>
        <v>0</v>
      </c>
      <c r="Q304" s="230">
        <v>0</v>
      </c>
      <c r="R304" s="230">
        <f>Q304*H304</f>
        <v>0</v>
      </c>
      <c r="S304" s="230">
        <v>0</v>
      </c>
      <c r="T304" s="231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2" t="s">
        <v>146</v>
      </c>
      <c r="AT304" s="232" t="s">
        <v>142</v>
      </c>
      <c r="AU304" s="232" t="s">
        <v>87</v>
      </c>
      <c r="AY304" s="18" t="s">
        <v>140</v>
      </c>
      <c r="BE304" s="233">
        <f>IF(N304="základní",J304,0)</f>
        <v>0</v>
      </c>
      <c r="BF304" s="233">
        <f>IF(N304="snížená",J304,0)</f>
        <v>0</v>
      </c>
      <c r="BG304" s="233">
        <f>IF(N304="zákl. přenesená",J304,0)</f>
        <v>0</v>
      </c>
      <c r="BH304" s="233">
        <f>IF(N304="sníž. přenesená",J304,0)</f>
        <v>0</v>
      </c>
      <c r="BI304" s="233">
        <f>IF(N304="nulová",J304,0)</f>
        <v>0</v>
      </c>
      <c r="BJ304" s="18" t="s">
        <v>85</v>
      </c>
      <c r="BK304" s="233">
        <f>ROUND(I304*H304,2)</f>
        <v>0</v>
      </c>
      <c r="BL304" s="18" t="s">
        <v>146</v>
      </c>
      <c r="BM304" s="232" t="s">
        <v>815</v>
      </c>
    </row>
    <row r="305" s="2" customFormat="1">
      <c r="A305" s="39"/>
      <c r="B305" s="40"/>
      <c r="C305" s="41"/>
      <c r="D305" s="234" t="s">
        <v>148</v>
      </c>
      <c r="E305" s="41"/>
      <c r="F305" s="235" t="s">
        <v>469</v>
      </c>
      <c r="G305" s="41"/>
      <c r="H305" s="41"/>
      <c r="I305" s="236"/>
      <c r="J305" s="41"/>
      <c r="K305" s="41"/>
      <c r="L305" s="45"/>
      <c r="M305" s="237"/>
      <c r="N305" s="238"/>
      <c r="O305" s="92"/>
      <c r="P305" s="92"/>
      <c r="Q305" s="92"/>
      <c r="R305" s="92"/>
      <c r="S305" s="92"/>
      <c r="T305" s="93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148</v>
      </c>
      <c r="AU305" s="18" t="s">
        <v>87</v>
      </c>
    </row>
    <row r="306" s="12" customFormat="1" ht="25.92" customHeight="1">
      <c r="A306" s="12"/>
      <c r="B306" s="204"/>
      <c r="C306" s="205"/>
      <c r="D306" s="206" t="s">
        <v>76</v>
      </c>
      <c r="E306" s="207" t="s">
        <v>501</v>
      </c>
      <c r="F306" s="207" t="s">
        <v>502</v>
      </c>
      <c r="G306" s="205"/>
      <c r="H306" s="205"/>
      <c r="I306" s="208"/>
      <c r="J306" s="209">
        <f>BK306</f>
        <v>0</v>
      </c>
      <c r="K306" s="205"/>
      <c r="L306" s="210"/>
      <c r="M306" s="211"/>
      <c r="N306" s="212"/>
      <c r="O306" s="212"/>
      <c r="P306" s="213">
        <f>SUM(P307:P314)</f>
        <v>0</v>
      </c>
      <c r="Q306" s="212"/>
      <c r="R306" s="213">
        <f>SUM(R307:R314)</f>
        <v>0</v>
      </c>
      <c r="S306" s="212"/>
      <c r="T306" s="214">
        <f>SUM(T307:T314)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15" t="s">
        <v>177</v>
      </c>
      <c r="AT306" s="216" t="s">
        <v>76</v>
      </c>
      <c r="AU306" s="216" t="s">
        <v>77</v>
      </c>
      <c r="AY306" s="215" t="s">
        <v>140</v>
      </c>
      <c r="BK306" s="217">
        <f>SUM(BK307:BK314)</f>
        <v>0</v>
      </c>
    </row>
    <row r="307" s="2" customFormat="1" ht="62.7" customHeight="1">
      <c r="A307" s="39"/>
      <c r="B307" s="40"/>
      <c r="C307" s="220" t="s">
        <v>446</v>
      </c>
      <c r="D307" s="220" t="s">
        <v>142</v>
      </c>
      <c r="E307" s="221" t="s">
        <v>504</v>
      </c>
      <c r="F307" s="222" t="s">
        <v>505</v>
      </c>
      <c r="G307" s="223" t="s">
        <v>506</v>
      </c>
      <c r="H307" s="224">
        <v>1</v>
      </c>
      <c r="I307" s="225"/>
      <c r="J307" s="226">
        <f>ROUND(I307*H307,2)</f>
        <v>0</v>
      </c>
      <c r="K307" s="227"/>
      <c r="L307" s="45"/>
      <c r="M307" s="228" t="s">
        <v>1</v>
      </c>
      <c r="N307" s="229" t="s">
        <v>42</v>
      </c>
      <c r="O307" s="92"/>
      <c r="P307" s="230">
        <f>O307*H307</f>
        <v>0</v>
      </c>
      <c r="Q307" s="230">
        <v>0</v>
      </c>
      <c r="R307" s="230">
        <f>Q307*H307</f>
        <v>0</v>
      </c>
      <c r="S307" s="230">
        <v>0</v>
      </c>
      <c r="T307" s="231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2" t="s">
        <v>146</v>
      </c>
      <c r="AT307" s="232" t="s">
        <v>142</v>
      </c>
      <c r="AU307" s="232" t="s">
        <v>85</v>
      </c>
      <c r="AY307" s="18" t="s">
        <v>140</v>
      </c>
      <c r="BE307" s="233">
        <f>IF(N307="základní",J307,0)</f>
        <v>0</v>
      </c>
      <c r="BF307" s="233">
        <f>IF(N307="snížená",J307,0)</f>
        <v>0</v>
      </c>
      <c r="BG307" s="233">
        <f>IF(N307="zákl. přenesená",J307,0)</f>
        <v>0</v>
      </c>
      <c r="BH307" s="233">
        <f>IF(N307="sníž. přenesená",J307,0)</f>
        <v>0</v>
      </c>
      <c r="BI307" s="233">
        <f>IF(N307="nulová",J307,0)</f>
        <v>0</v>
      </c>
      <c r="BJ307" s="18" t="s">
        <v>85</v>
      </c>
      <c r="BK307" s="233">
        <f>ROUND(I307*H307,2)</f>
        <v>0</v>
      </c>
      <c r="BL307" s="18" t="s">
        <v>146</v>
      </c>
      <c r="BM307" s="232" t="s">
        <v>816</v>
      </c>
    </row>
    <row r="308" s="2" customFormat="1" ht="21.75" customHeight="1">
      <c r="A308" s="39"/>
      <c r="B308" s="40"/>
      <c r="C308" s="220" t="s">
        <v>452</v>
      </c>
      <c r="D308" s="220" t="s">
        <v>142</v>
      </c>
      <c r="E308" s="221" t="s">
        <v>509</v>
      </c>
      <c r="F308" s="222" t="s">
        <v>510</v>
      </c>
      <c r="G308" s="223" t="s">
        <v>506</v>
      </c>
      <c r="H308" s="224">
        <v>1</v>
      </c>
      <c r="I308" s="225"/>
      <c r="J308" s="226">
        <f>ROUND(I308*H308,2)</f>
        <v>0</v>
      </c>
      <c r="K308" s="227"/>
      <c r="L308" s="45"/>
      <c r="M308" s="228" t="s">
        <v>1</v>
      </c>
      <c r="N308" s="229" t="s">
        <v>42</v>
      </c>
      <c r="O308" s="92"/>
      <c r="P308" s="230">
        <f>O308*H308</f>
        <v>0</v>
      </c>
      <c r="Q308" s="230">
        <v>0</v>
      </c>
      <c r="R308" s="230">
        <f>Q308*H308</f>
        <v>0</v>
      </c>
      <c r="S308" s="230">
        <v>0</v>
      </c>
      <c r="T308" s="231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2" t="s">
        <v>146</v>
      </c>
      <c r="AT308" s="232" t="s">
        <v>142</v>
      </c>
      <c r="AU308" s="232" t="s">
        <v>85</v>
      </c>
      <c r="AY308" s="18" t="s">
        <v>140</v>
      </c>
      <c r="BE308" s="233">
        <f>IF(N308="základní",J308,0)</f>
        <v>0</v>
      </c>
      <c r="BF308" s="233">
        <f>IF(N308="snížená",J308,0)</f>
        <v>0</v>
      </c>
      <c r="BG308" s="233">
        <f>IF(N308="zákl. přenesená",J308,0)</f>
        <v>0</v>
      </c>
      <c r="BH308" s="233">
        <f>IF(N308="sníž. přenesená",J308,0)</f>
        <v>0</v>
      </c>
      <c r="BI308" s="233">
        <f>IF(N308="nulová",J308,0)</f>
        <v>0</v>
      </c>
      <c r="BJ308" s="18" t="s">
        <v>85</v>
      </c>
      <c r="BK308" s="233">
        <f>ROUND(I308*H308,2)</f>
        <v>0</v>
      </c>
      <c r="BL308" s="18" t="s">
        <v>146</v>
      </c>
      <c r="BM308" s="232" t="s">
        <v>817</v>
      </c>
    </row>
    <row r="309" s="2" customFormat="1" ht="16.5" customHeight="1">
      <c r="A309" s="39"/>
      <c r="B309" s="40"/>
      <c r="C309" s="220" t="s">
        <v>458</v>
      </c>
      <c r="D309" s="220" t="s">
        <v>142</v>
      </c>
      <c r="E309" s="221" t="s">
        <v>513</v>
      </c>
      <c r="F309" s="222" t="s">
        <v>514</v>
      </c>
      <c r="G309" s="223" t="s">
        <v>506</v>
      </c>
      <c r="H309" s="224">
        <v>1</v>
      </c>
      <c r="I309" s="225"/>
      <c r="J309" s="226">
        <f>ROUND(I309*H309,2)</f>
        <v>0</v>
      </c>
      <c r="K309" s="227"/>
      <c r="L309" s="45"/>
      <c r="M309" s="228" t="s">
        <v>1</v>
      </c>
      <c r="N309" s="229" t="s">
        <v>42</v>
      </c>
      <c r="O309" s="92"/>
      <c r="P309" s="230">
        <f>O309*H309</f>
        <v>0</v>
      </c>
      <c r="Q309" s="230">
        <v>0</v>
      </c>
      <c r="R309" s="230">
        <f>Q309*H309</f>
        <v>0</v>
      </c>
      <c r="S309" s="230">
        <v>0</v>
      </c>
      <c r="T309" s="231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2" t="s">
        <v>146</v>
      </c>
      <c r="AT309" s="232" t="s">
        <v>142</v>
      </c>
      <c r="AU309" s="232" t="s">
        <v>85</v>
      </c>
      <c r="AY309" s="18" t="s">
        <v>140</v>
      </c>
      <c r="BE309" s="233">
        <f>IF(N309="základní",J309,0)</f>
        <v>0</v>
      </c>
      <c r="BF309" s="233">
        <f>IF(N309="snížená",J309,0)</f>
        <v>0</v>
      </c>
      <c r="BG309" s="233">
        <f>IF(N309="zákl. přenesená",J309,0)</f>
        <v>0</v>
      </c>
      <c r="BH309" s="233">
        <f>IF(N309="sníž. přenesená",J309,0)</f>
        <v>0</v>
      </c>
      <c r="BI309" s="233">
        <f>IF(N309="nulová",J309,0)</f>
        <v>0</v>
      </c>
      <c r="BJ309" s="18" t="s">
        <v>85</v>
      </c>
      <c r="BK309" s="233">
        <f>ROUND(I309*H309,2)</f>
        <v>0</v>
      </c>
      <c r="BL309" s="18" t="s">
        <v>146</v>
      </c>
      <c r="BM309" s="232" t="s">
        <v>818</v>
      </c>
    </row>
    <row r="310" s="2" customFormat="1" ht="16.5" customHeight="1">
      <c r="A310" s="39"/>
      <c r="B310" s="40"/>
      <c r="C310" s="220" t="s">
        <v>465</v>
      </c>
      <c r="D310" s="220" t="s">
        <v>142</v>
      </c>
      <c r="E310" s="221" t="s">
        <v>517</v>
      </c>
      <c r="F310" s="222" t="s">
        <v>518</v>
      </c>
      <c r="G310" s="223" t="s">
        <v>506</v>
      </c>
      <c r="H310" s="224">
        <v>1</v>
      </c>
      <c r="I310" s="225"/>
      <c r="J310" s="226">
        <f>ROUND(I310*H310,2)</f>
        <v>0</v>
      </c>
      <c r="K310" s="227"/>
      <c r="L310" s="45"/>
      <c r="M310" s="228" t="s">
        <v>1</v>
      </c>
      <c r="N310" s="229" t="s">
        <v>42</v>
      </c>
      <c r="O310" s="92"/>
      <c r="P310" s="230">
        <f>O310*H310</f>
        <v>0</v>
      </c>
      <c r="Q310" s="230">
        <v>0</v>
      </c>
      <c r="R310" s="230">
        <f>Q310*H310</f>
        <v>0</v>
      </c>
      <c r="S310" s="230">
        <v>0</v>
      </c>
      <c r="T310" s="231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2" t="s">
        <v>146</v>
      </c>
      <c r="AT310" s="232" t="s">
        <v>142</v>
      </c>
      <c r="AU310" s="232" t="s">
        <v>85</v>
      </c>
      <c r="AY310" s="18" t="s">
        <v>140</v>
      </c>
      <c r="BE310" s="233">
        <f>IF(N310="základní",J310,0)</f>
        <v>0</v>
      </c>
      <c r="BF310" s="233">
        <f>IF(N310="snížená",J310,0)</f>
        <v>0</v>
      </c>
      <c r="BG310" s="233">
        <f>IF(N310="zákl. přenesená",J310,0)</f>
        <v>0</v>
      </c>
      <c r="BH310" s="233">
        <f>IF(N310="sníž. přenesená",J310,0)</f>
        <v>0</v>
      </c>
      <c r="BI310" s="233">
        <f>IF(N310="nulová",J310,0)</f>
        <v>0</v>
      </c>
      <c r="BJ310" s="18" t="s">
        <v>85</v>
      </c>
      <c r="BK310" s="233">
        <f>ROUND(I310*H310,2)</f>
        <v>0</v>
      </c>
      <c r="BL310" s="18" t="s">
        <v>146</v>
      </c>
      <c r="BM310" s="232" t="s">
        <v>819</v>
      </c>
    </row>
    <row r="311" s="2" customFormat="1" ht="16.5" customHeight="1">
      <c r="A311" s="39"/>
      <c r="B311" s="40"/>
      <c r="C311" s="220" t="s">
        <v>474</v>
      </c>
      <c r="D311" s="220" t="s">
        <v>142</v>
      </c>
      <c r="E311" s="221" t="s">
        <v>521</v>
      </c>
      <c r="F311" s="222" t="s">
        <v>522</v>
      </c>
      <c r="G311" s="223" t="s">
        <v>506</v>
      </c>
      <c r="H311" s="224">
        <v>1</v>
      </c>
      <c r="I311" s="225"/>
      <c r="J311" s="226">
        <f>ROUND(I311*H311,2)</f>
        <v>0</v>
      </c>
      <c r="K311" s="227"/>
      <c r="L311" s="45"/>
      <c r="M311" s="228" t="s">
        <v>1</v>
      </c>
      <c r="N311" s="229" t="s">
        <v>42</v>
      </c>
      <c r="O311" s="92"/>
      <c r="P311" s="230">
        <f>O311*H311</f>
        <v>0</v>
      </c>
      <c r="Q311" s="230">
        <v>0</v>
      </c>
      <c r="R311" s="230">
        <f>Q311*H311</f>
        <v>0</v>
      </c>
      <c r="S311" s="230">
        <v>0</v>
      </c>
      <c r="T311" s="231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2" t="s">
        <v>146</v>
      </c>
      <c r="AT311" s="232" t="s">
        <v>142</v>
      </c>
      <c r="AU311" s="232" t="s">
        <v>85</v>
      </c>
      <c r="AY311" s="18" t="s">
        <v>140</v>
      </c>
      <c r="BE311" s="233">
        <f>IF(N311="základní",J311,0)</f>
        <v>0</v>
      </c>
      <c r="BF311" s="233">
        <f>IF(N311="snížená",J311,0)</f>
        <v>0</v>
      </c>
      <c r="BG311" s="233">
        <f>IF(N311="zákl. přenesená",J311,0)</f>
        <v>0</v>
      </c>
      <c r="BH311" s="233">
        <f>IF(N311="sníž. přenesená",J311,0)</f>
        <v>0</v>
      </c>
      <c r="BI311" s="233">
        <f>IF(N311="nulová",J311,0)</f>
        <v>0</v>
      </c>
      <c r="BJ311" s="18" t="s">
        <v>85</v>
      </c>
      <c r="BK311" s="233">
        <f>ROUND(I311*H311,2)</f>
        <v>0</v>
      </c>
      <c r="BL311" s="18" t="s">
        <v>146</v>
      </c>
      <c r="BM311" s="232" t="s">
        <v>820</v>
      </c>
    </row>
    <row r="312" s="2" customFormat="1" ht="37.8" customHeight="1">
      <c r="A312" s="39"/>
      <c r="B312" s="40"/>
      <c r="C312" s="220" t="s">
        <v>480</v>
      </c>
      <c r="D312" s="220" t="s">
        <v>142</v>
      </c>
      <c r="E312" s="221" t="s">
        <v>525</v>
      </c>
      <c r="F312" s="222" t="s">
        <v>526</v>
      </c>
      <c r="G312" s="223" t="s">
        <v>506</v>
      </c>
      <c r="H312" s="224">
        <v>1</v>
      </c>
      <c r="I312" s="225"/>
      <c r="J312" s="226">
        <f>ROUND(I312*H312,2)</f>
        <v>0</v>
      </c>
      <c r="K312" s="227"/>
      <c r="L312" s="45"/>
      <c r="M312" s="228" t="s">
        <v>1</v>
      </c>
      <c r="N312" s="229" t="s">
        <v>42</v>
      </c>
      <c r="O312" s="92"/>
      <c r="P312" s="230">
        <f>O312*H312</f>
        <v>0</v>
      </c>
      <c r="Q312" s="230">
        <v>0</v>
      </c>
      <c r="R312" s="230">
        <f>Q312*H312</f>
        <v>0</v>
      </c>
      <c r="S312" s="230">
        <v>0</v>
      </c>
      <c r="T312" s="231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2" t="s">
        <v>146</v>
      </c>
      <c r="AT312" s="232" t="s">
        <v>142</v>
      </c>
      <c r="AU312" s="232" t="s">
        <v>85</v>
      </c>
      <c r="AY312" s="18" t="s">
        <v>140</v>
      </c>
      <c r="BE312" s="233">
        <f>IF(N312="základní",J312,0)</f>
        <v>0</v>
      </c>
      <c r="BF312" s="233">
        <f>IF(N312="snížená",J312,0)</f>
        <v>0</v>
      </c>
      <c r="BG312" s="233">
        <f>IF(N312="zákl. přenesená",J312,0)</f>
        <v>0</v>
      </c>
      <c r="BH312" s="233">
        <f>IF(N312="sníž. přenesená",J312,0)</f>
        <v>0</v>
      </c>
      <c r="BI312" s="233">
        <f>IF(N312="nulová",J312,0)</f>
        <v>0</v>
      </c>
      <c r="BJ312" s="18" t="s">
        <v>85</v>
      </c>
      <c r="BK312" s="233">
        <f>ROUND(I312*H312,2)</f>
        <v>0</v>
      </c>
      <c r="BL312" s="18" t="s">
        <v>146</v>
      </c>
      <c r="BM312" s="232" t="s">
        <v>821</v>
      </c>
    </row>
    <row r="313" s="2" customFormat="1" ht="16.5" customHeight="1">
      <c r="A313" s="39"/>
      <c r="B313" s="40"/>
      <c r="C313" s="220" t="s">
        <v>485</v>
      </c>
      <c r="D313" s="220" t="s">
        <v>142</v>
      </c>
      <c r="E313" s="221" t="s">
        <v>529</v>
      </c>
      <c r="F313" s="222" t="s">
        <v>530</v>
      </c>
      <c r="G313" s="223" t="s">
        <v>506</v>
      </c>
      <c r="H313" s="224">
        <v>1</v>
      </c>
      <c r="I313" s="225"/>
      <c r="J313" s="226">
        <f>ROUND(I313*H313,2)</f>
        <v>0</v>
      </c>
      <c r="K313" s="227"/>
      <c r="L313" s="45"/>
      <c r="M313" s="228" t="s">
        <v>1</v>
      </c>
      <c r="N313" s="229" t="s">
        <v>42</v>
      </c>
      <c r="O313" s="92"/>
      <c r="P313" s="230">
        <f>O313*H313</f>
        <v>0</v>
      </c>
      <c r="Q313" s="230">
        <v>0</v>
      </c>
      <c r="R313" s="230">
        <f>Q313*H313</f>
        <v>0</v>
      </c>
      <c r="S313" s="230">
        <v>0</v>
      </c>
      <c r="T313" s="231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2" t="s">
        <v>146</v>
      </c>
      <c r="AT313" s="232" t="s">
        <v>142</v>
      </c>
      <c r="AU313" s="232" t="s">
        <v>85</v>
      </c>
      <c r="AY313" s="18" t="s">
        <v>140</v>
      </c>
      <c r="BE313" s="233">
        <f>IF(N313="základní",J313,0)</f>
        <v>0</v>
      </c>
      <c r="BF313" s="233">
        <f>IF(N313="snížená",J313,0)</f>
        <v>0</v>
      </c>
      <c r="BG313" s="233">
        <f>IF(N313="zákl. přenesená",J313,0)</f>
        <v>0</v>
      </c>
      <c r="BH313" s="233">
        <f>IF(N313="sníž. přenesená",J313,0)</f>
        <v>0</v>
      </c>
      <c r="BI313" s="233">
        <f>IF(N313="nulová",J313,0)</f>
        <v>0</v>
      </c>
      <c r="BJ313" s="18" t="s">
        <v>85</v>
      </c>
      <c r="BK313" s="233">
        <f>ROUND(I313*H313,2)</f>
        <v>0</v>
      </c>
      <c r="BL313" s="18" t="s">
        <v>146</v>
      </c>
      <c r="BM313" s="232" t="s">
        <v>822</v>
      </c>
    </row>
    <row r="314" s="2" customFormat="1" ht="16.5" customHeight="1">
      <c r="A314" s="39"/>
      <c r="B314" s="40"/>
      <c r="C314" s="220" t="s">
        <v>491</v>
      </c>
      <c r="D314" s="220" t="s">
        <v>142</v>
      </c>
      <c r="E314" s="221" t="s">
        <v>533</v>
      </c>
      <c r="F314" s="222" t="s">
        <v>534</v>
      </c>
      <c r="G314" s="223" t="s">
        <v>506</v>
      </c>
      <c r="H314" s="224">
        <v>1</v>
      </c>
      <c r="I314" s="225"/>
      <c r="J314" s="226">
        <f>ROUND(I314*H314,2)</f>
        <v>0</v>
      </c>
      <c r="K314" s="227"/>
      <c r="L314" s="45"/>
      <c r="M314" s="295" t="s">
        <v>1</v>
      </c>
      <c r="N314" s="296" t="s">
        <v>42</v>
      </c>
      <c r="O314" s="297"/>
      <c r="P314" s="298">
        <f>O314*H314</f>
        <v>0</v>
      </c>
      <c r="Q314" s="298">
        <v>0</v>
      </c>
      <c r="R314" s="298">
        <f>Q314*H314</f>
        <v>0</v>
      </c>
      <c r="S314" s="298">
        <v>0</v>
      </c>
      <c r="T314" s="299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2" t="s">
        <v>146</v>
      </c>
      <c r="AT314" s="232" t="s">
        <v>142</v>
      </c>
      <c r="AU314" s="232" t="s">
        <v>85</v>
      </c>
      <c r="AY314" s="18" t="s">
        <v>140</v>
      </c>
      <c r="BE314" s="233">
        <f>IF(N314="základní",J314,0)</f>
        <v>0</v>
      </c>
      <c r="BF314" s="233">
        <f>IF(N314="snížená",J314,0)</f>
        <v>0</v>
      </c>
      <c r="BG314" s="233">
        <f>IF(N314="zákl. přenesená",J314,0)</f>
        <v>0</v>
      </c>
      <c r="BH314" s="233">
        <f>IF(N314="sníž. přenesená",J314,0)</f>
        <v>0</v>
      </c>
      <c r="BI314" s="233">
        <f>IF(N314="nulová",J314,0)</f>
        <v>0</v>
      </c>
      <c r="BJ314" s="18" t="s">
        <v>85</v>
      </c>
      <c r="BK314" s="233">
        <f>ROUND(I314*H314,2)</f>
        <v>0</v>
      </c>
      <c r="BL314" s="18" t="s">
        <v>146</v>
      </c>
      <c r="BM314" s="232" t="s">
        <v>823</v>
      </c>
    </row>
    <row r="315" s="2" customFormat="1" ht="6.96" customHeight="1">
      <c r="A315" s="39"/>
      <c r="B315" s="67"/>
      <c r="C315" s="68"/>
      <c r="D315" s="68"/>
      <c r="E315" s="68"/>
      <c r="F315" s="68"/>
      <c r="G315" s="68"/>
      <c r="H315" s="68"/>
      <c r="I315" s="68"/>
      <c r="J315" s="68"/>
      <c r="K315" s="68"/>
      <c r="L315" s="45"/>
      <c r="M315" s="39"/>
      <c r="O315" s="39"/>
      <c r="P315" s="39"/>
      <c r="Q315" s="39"/>
      <c r="R315" s="39"/>
      <c r="S315" s="39"/>
      <c r="T315" s="39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</row>
  </sheetData>
  <sheetProtection sheet="1" autoFilter="0" formatColumns="0" formatRows="0" objects="1" scenarios="1" spinCount="100000" saltValue="bFbvZ2mTErmeW87IbRtbdZgoypR+b9muhHCz6Y8YA2a2/5Apf1nO/Apomk82u87/e9/jZjzQvlCbGNVI81og7Q==" hashValue="VhzruVUbIthAukt1RrprkDAX4B4RYK3DjKwymv5tvNIoBbY3FDMmtQ3ch9TKd3lxTkp0D0q6O5tirFv1OiZmVw==" algorithmName="SHA-512" password="CC35"/>
  <autoFilter ref="C124:K314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hyperlinks>
    <hyperlink ref="F129" r:id="rId1" display="https://podminky.urs.cz/item/CS_URS_2021_02/111251103"/>
    <hyperlink ref="F132" r:id="rId2" display="https://podminky.urs.cz/item/CS_URS_2021_02/111301111"/>
    <hyperlink ref="F136" r:id="rId3" display="https://podminky.urs.cz/item/CS_URS_2021_02/112155311"/>
    <hyperlink ref="F138" r:id="rId4" display="https://podminky.urs.cz/item/CS_URS_2021_02/122151106"/>
    <hyperlink ref="F143" r:id="rId5" display="https://podminky.urs.cz/item/CS_URS_2021_02/129001101"/>
    <hyperlink ref="F146" r:id="rId6" display="https://podminky.urs.cz/item/CS_URS_2021_02/162751117"/>
    <hyperlink ref="F164" r:id="rId7" display="https://podminky.urs.cz/item/CS_URS_2021_02/171152111"/>
    <hyperlink ref="F171" r:id="rId8" display="https://podminky.urs.cz/item/CS_URS_2021_02/171201231"/>
    <hyperlink ref="F174" r:id="rId9" display="https://podminky.urs.cz/item/CS_URS_2021_02/171251201"/>
    <hyperlink ref="F176" r:id="rId10" display="https://podminky.urs.cz/item/CS_URS_2021_02/174151101"/>
    <hyperlink ref="F185" r:id="rId11" display="https://podminky.urs.cz/item/CS_URS_2021_02/174212101"/>
    <hyperlink ref="F191" r:id="rId12" display="https://podminky.urs.cz/item/CS_URS_2021_02/175151101"/>
    <hyperlink ref="F197" r:id="rId13" display="https://podminky.urs.cz/item/CS_URS_2021_02/181151322"/>
    <hyperlink ref="F200" r:id="rId14" display="https://podminky.urs.cz/item/CS_URS_2021_02/181451132"/>
    <hyperlink ref="F204" r:id="rId15" display="https://podminky.urs.cz/item/CS_URS_2021_02/181951112"/>
    <hyperlink ref="F213" r:id="rId16" display="https://podminky.urs.cz/item/CS_URS_2021_02/182351133"/>
    <hyperlink ref="F219" r:id="rId17" display="https://podminky.urs.cz/item/CS_URS_2021_02/213141131"/>
    <hyperlink ref="F226" r:id="rId18" display="https://podminky.urs.cz/item/CS_URS_2021_02/451573111"/>
    <hyperlink ref="F231" r:id="rId19" display="https://podminky.urs.cz/item/CS_URS_2021_02/564811113"/>
    <hyperlink ref="F236" r:id="rId20" display="https://podminky.urs.cz/item/CS_URS_2021_02/564851111"/>
    <hyperlink ref="F240" r:id="rId21" display="https://podminky.urs.cz/item/CS_URS_2021_02/564861111"/>
    <hyperlink ref="F245" r:id="rId22" display="https://podminky.urs.cz/item/CS_URS_2021_02/567121111"/>
    <hyperlink ref="F249" r:id="rId23" display="https://podminky.urs.cz/item/CS_URS_2021_02/569851111"/>
    <hyperlink ref="F252" r:id="rId24" display="https://podminky.urs.cz/item/CS_URS_2021_02/573111112"/>
    <hyperlink ref="F256" r:id="rId25" display="https://podminky.urs.cz/item/CS_URS_2021_02/573211108"/>
    <hyperlink ref="F260" r:id="rId26" display="https://podminky.urs.cz/item/CS_URS_2021_02/573451113"/>
    <hyperlink ref="F264" r:id="rId27" display="https://podminky.urs.cz/item/CS_URS_2021_02/574381112"/>
    <hyperlink ref="F268" r:id="rId28" display="https://podminky.urs.cz/item/CS_URS_2021_02/577134111"/>
    <hyperlink ref="F272" r:id="rId29" display="https://podminky.urs.cz/item/CS_URS_2021_02/577145112"/>
    <hyperlink ref="F276" r:id="rId30" display="https://podminky.urs.cz/item/CS_URS_2021_02/597361121"/>
    <hyperlink ref="F281" r:id="rId31" display="https://podminky.urs.cz/item/CS_URS_2021_02/871228111"/>
    <hyperlink ref="F287" r:id="rId32" display="https://podminky.urs.cz/item/CS_URS_2021_02/895111121"/>
    <hyperlink ref="F291" r:id="rId33" display="https://podminky.urs.cz/item/CS_URS_2021_02/895641111"/>
    <hyperlink ref="F294" r:id="rId34" display="https://podminky.urs.cz/item/CS_URS_2021_02/899104112"/>
    <hyperlink ref="F299" r:id="rId35" display="https://podminky.urs.cz/item/CS_URS_2021_02/919726122"/>
    <hyperlink ref="F305" r:id="rId36" display="https://podminky.urs.cz/item/CS_URS_2021_02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7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106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Rekonstrukce polních cest, k.ú. Helvíkovice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824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10. 9. 2021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37</v>
      </c>
      <c r="E30" s="39"/>
      <c r="F30" s="39"/>
      <c r="G30" s="39"/>
      <c r="H30" s="39"/>
      <c r="I30" s="39"/>
      <c r="J30" s="152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39</v>
      </c>
      <c r="G32" s="39"/>
      <c r="H32" s="39"/>
      <c r="I32" s="153" t="s">
        <v>38</v>
      </c>
      <c r="J32" s="153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41</v>
      </c>
      <c r="E33" s="141" t="s">
        <v>42</v>
      </c>
      <c r="F33" s="155">
        <f>ROUND((SUM(BE119:BE164)),  2)</f>
        <v>0</v>
      </c>
      <c r="G33" s="39"/>
      <c r="H33" s="39"/>
      <c r="I33" s="156">
        <v>0.20999999999999999</v>
      </c>
      <c r="J33" s="155">
        <f>ROUND(((SUM(BE119:BE164))*I33),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43</v>
      </c>
      <c r="F34" s="155">
        <f>ROUND((SUM(BF119:BF164)),  2)</f>
        <v>0</v>
      </c>
      <c r="G34" s="39"/>
      <c r="H34" s="39"/>
      <c r="I34" s="156">
        <v>0.14999999999999999</v>
      </c>
      <c r="J34" s="155">
        <f>ROUND(((SUM(BF119:BF164))*I34),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44</v>
      </c>
      <c r="F35" s="155">
        <f>ROUND((SUM(BG119:BG164)),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45</v>
      </c>
      <c r="F36" s="155">
        <f>ROUND((SUM(BH119:BH164)),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46</v>
      </c>
      <c r="F37" s="155">
        <f>ROUND((SUM(BI119:BI164)),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Rekonstrukce polních cest, k.ú. Helvíkovice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801 - Sadové úpravy cesta C9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Helvíkovice</v>
      </c>
      <c r="G89" s="41"/>
      <c r="H89" s="41"/>
      <c r="I89" s="33" t="s">
        <v>22</v>
      </c>
      <c r="J89" s="80" t="str">
        <f>IF(J12="","",J12)</f>
        <v>10. 9. 2021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Obec Helvíkovice, Helvíkovice 3, 564 01 Žamberk</v>
      </c>
      <c r="G91" s="41"/>
      <c r="H91" s="41"/>
      <c r="I91" s="33" t="s">
        <v>30</v>
      </c>
      <c r="J91" s="37" t="str">
        <f>E21</f>
        <v>Kamil Hronovský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111</v>
      </c>
      <c r="D94" s="177"/>
      <c r="E94" s="177"/>
      <c r="F94" s="177"/>
      <c r="G94" s="177"/>
      <c r="H94" s="177"/>
      <c r="I94" s="177"/>
      <c r="J94" s="178" t="s">
        <v>112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113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114</v>
      </c>
    </row>
    <row r="97" s="9" customFormat="1" ht="24.96" customHeight="1">
      <c r="A97" s="9"/>
      <c r="B97" s="180"/>
      <c r="C97" s="181"/>
      <c r="D97" s="182" t="s">
        <v>825</v>
      </c>
      <c r="E97" s="183"/>
      <c r="F97" s="183"/>
      <c r="G97" s="183"/>
      <c r="H97" s="183"/>
      <c r="I97" s="183"/>
      <c r="J97" s="184">
        <f>J120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826</v>
      </c>
      <c r="E98" s="183"/>
      <c r="F98" s="183"/>
      <c r="G98" s="183"/>
      <c r="H98" s="183"/>
      <c r="I98" s="183"/>
      <c r="J98" s="184">
        <f>J138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827</v>
      </c>
      <c r="E99" s="183"/>
      <c r="F99" s="183"/>
      <c r="G99" s="183"/>
      <c r="H99" s="183"/>
      <c r="I99" s="183"/>
      <c r="J99" s="184">
        <f>J148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125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75" t="str">
        <f>E7</f>
        <v>Rekonstrukce polních cest, k.ú. Helvíkovice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107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>SO 801 - Sadové úpravy cesta C9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>Helvíkovice</v>
      </c>
      <c r="G113" s="41"/>
      <c r="H113" s="41"/>
      <c r="I113" s="33" t="s">
        <v>22</v>
      </c>
      <c r="J113" s="80" t="str">
        <f>IF(J12="","",J12)</f>
        <v>10. 9. 2021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24</v>
      </c>
      <c r="D115" s="41"/>
      <c r="E115" s="41"/>
      <c r="F115" s="28" t="str">
        <f>E15</f>
        <v>Obec Helvíkovice, Helvíkovice 3, 564 01 Žamberk</v>
      </c>
      <c r="G115" s="41"/>
      <c r="H115" s="41"/>
      <c r="I115" s="33" t="s">
        <v>30</v>
      </c>
      <c r="J115" s="37" t="str">
        <f>E21</f>
        <v>Kamil Hronovský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28</v>
      </c>
      <c r="D116" s="41"/>
      <c r="E116" s="41"/>
      <c r="F116" s="28" t="str">
        <f>IF(E18="","",E18)</f>
        <v>Vyplň údaj</v>
      </c>
      <c r="G116" s="41"/>
      <c r="H116" s="41"/>
      <c r="I116" s="33" t="s">
        <v>33</v>
      </c>
      <c r="J116" s="37" t="str">
        <f>E24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2"/>
      <c r="B118" s="193"/>
      <c r="C118" s="194" t="s">
        <v>126</v>
      </c>
      <c r="D118" s="195" t="s">
        <v>62</v>
      </c>
      <c r="E118" s="195" t="s">
        <v>58</v>
      </c>
      <c r="F118" s="195" t="s">
        <v>59</v>
      </c>
      <c r="G118" s="195" t="s">
        <v>127</v>
      </c>
      <c r="H118" s="195" t="s">
        <v>128</v>
      </c>
      <c r="I118" s="195" t="s">
        <v>129</v>
      </c>
      <c r="J118" s="196" t="s">
        <v>112</v>
      </c>
      <c r="K118" s="197" t="s">
        <v>130</v>
      </c>
      <c r="L118" s="198"/>
      <c r="M118" s="101" t="s">
        <v>1</v>
      </c>
      <c r="N118" s="102" t="s">
        <v>41</v>
      </c>
      <c r="O118" s="102" t="s">
        <v>131</v>
      </c>
      <c r="P118" s="102" t="s">
        <v>132</v>
      </c>
      <c r="Q118" s="102" t="s">
        <v>133</v>
      </c>
      <c r="R118" s="102" t="s">
        <v>134</v>
      </c>
      <c r="S118" s="102" t="s">
        <v>135</v>
      </c>
      <c r="T118" s="103" t="s">
        <v>136</v>
      </c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</row>
    <row r="119" s="2" customFormat="1" ht="22.8" customHeight="1">
      <c r="A119" s="39"/>
      <c r="B119" s="40"/>
      <c r="C119" s="108" t="s">
        <v>137</v>
      </c>
      <c r="D119" s="41"/>
      <c r="E119" s="41"/>
      <c r="F119" s="41"/>
      <c r="G119" s="41"/>
      <c r="H119" s="41"/>
      <c r="I119" s="41"/>
      <c r="J119" s="199">
        <f>BK119</f>
        <v>0</v>
      </c>
      <c r="K119" s="41"/>
      <c r="L119" s="45"/>
      <c r="M119" s="104"/>
      <c r="N119" s="200"/>
      <c r="O119" s="105"/>
      <c r="P119" s="201">
        <f>P120+P138+P148</f>
        <v>0</v>
      </c>
      <c r="Q119" s="105"/>
      <c r="R119" s="201">
        <f>R120+R138+R148</f>
        <v>0</v>
      </c>
      <c r="S119" s="105"/>
      <c r="T119" s="202">
        <f>T120+T138+T148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76</v>
      </c>
      <c r="AU119" s="18" t="s">
        <v>114</v>
      </c>
      <c r="BK119" s="203">
        <f>BK120+BK138+BK148</f>
        <v>0</v>
      </c>
    </row>
    <row r="120" s="12" customFormat="1" ht="25.92" customHeight="1">
      <c r="A120" s="12"/>
      <c r="B120" s="204"/>
      <c r="C120" s="205"/>
      <c r="D120" s="206" t="s">
        <v>76</v>
      </c>
      <c r="E120" s="207" t="s">
        <v>828</v>
      </c>
      <c r="F120" s="207" t="s">
        <v>829</v>
      </c>
      <c r="G120" s="205"/>
      <c r="H120" s="205"/>
      <c r="I120" s="208"/>
      <c r="J120" s="209">
        <f>BK120</f>
        <v>0</v>
      </c>
      <c r="K120" s="205"/>
      <c r="L120" s="210"/>
      <c r="M120" s="211"/>
      <c r="N120" s="212"/>
      <c r="O120" s="212"/>
      <c r="P120" s="213">
        <f>SUM(P121:P137)</f>
        <v>0</v>
      </c>
      <c r="Q120" s="212"/>
      <c r="R120" s="213">
        <f>SUM(R121:R137)</f>
        <v>0</v>
      </c>
      <c r="S120" s="212"/>
      <c r="T120" s="214">
        <f>SUM(T121:T137)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5" t="s">
        <v>85</v>
      </c>
      <c r="AT120" s="216" t="s">
        <v>76</v>
      </c>
      <c r="AU120" s="216" t="s">
        <v>77</v>
      </c>
      <c r="AY120" s="215" t="s">
        <v>140</v>
      </c>
      <c r="BK120" s="217">
        <f>SUM(BK121:BK137)</f>
        <v>0</v>
      </c>
    </row>
    <row r="121" s="2" customFormat="1" ht="16.5" customHeight="1">
      <c r="A121" s="39"/>
      <c r="B121" s="40"/>
      <c r="C121" s="220" t="s">
        <v>85</v>
      </c>
      <c r="D121" s="220" t="s">
        <v>142</v>
      </c>
      <c r="E121" s="221" t="s">
        <v>830</v>
      </c>
      <c r="F121" s="222" t="s">
        <v>831</v>
      </c>
      <c r="G121" s="223" t="s">
        <v>349</v>
      </c>
      <c r="H121" s="224">
        <v>10</v>
      </c>
      <c r="I121" s="225"/>
      <c r="J121" s="226">
        <f>ROUND(I121*H121,2)</f>
        <v>0</v>
      </c>
      <c r="K121" s="227"/>
      <c r="L121" s="45"/>
      <c r="M121" s="228" t="s">
        <v>1</v>
      </c>
      <c r="N121" s="229" t="s">
        <v>42</v>
      </c>
      <c r="O121" s="92"/>
      <c r="P121" s="230">
        <f>O121*H121</f>
        <v>0</v>
      </c>
      <c r="Q121" s="230">
        <v>0</v>
      </c>
      <c r="R121" s="230">
        <f>Q121*H121</f>
        <v>0</v>
      </c>
      <c r="S121" s="230">
        <v>0</v>
      </c>
      <c r="T121" s="231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2" t="s">
        <v>146</v>
      </c>
      <c r="AT121" s="232" t="s">
        <v>142</v>
      </c>
      <c r="AU121" s="232" t="s">
        <v>85</v>
      </c>
      <c r="AY121" s="18" t="s">
        <v>140</v>
      </c>
      <c r="BE121" s="233">
        <f>IF(N121="základní",J121,0)</f>
        <v>0</v>
      </c>
      <c r="BF121" s="233">
        <f>IF(N121="snížená",J121,0)</f>
        <v>0</v>
      </c>
      <c r="BG121" s="233">
        <f>IF(N121="zákl. přenesená",J121,0)</f>
        <v>0</v>
      </c>
      <c r="BH121" s="233">
        <f>IF(N121="sníž. přenesená",J121,0)</f>
        <v>0</v>
      </c>
      <c r="BI121" s="233">
        <f>IF(N121="nulová",J121,0)</f>
        <v>0</v>
      </c>
      <c r="BJ121" s="18" t="s">
        <v>85</v>
      </c>
      <c r="BK121" s="233">
        <f>ROUND(I121*H121,2)</f>
        <v>0</v>
      </c>
      <c r="BL121" s="18" t="s">
        <v>146</v>
      </c>
      <c r="BM121" s="232" t="s">
        <v>832</v>
      </c>
    </row>
    <row r="122" s="2" customFormat="1">
      <c r="A122" s="39"/>
      <c r="B122" s="40"/>
      <c r="C122" s="41"/>
      <c r="D122" s="241" t="s">
        <v>201</v>
      </c>
      <c r="E122" s="41"/>
      <c r="F122" s="294" t="s">
        <v>833</v>
      </c>
      <c r="G122" s="41"/>
      <c r="H122" s="41"/>
      <c r="I122" s="236"/>
      <c r="J122" s="41"/>
      <c r="K122" s="41"/>
      <c r="L122" s="45"/>
      <c r="M122" s="237"/>
      <c r="N122" s="238"/>
      <c r="O122" s="92"/>
      <c r="P122" s="92"/>
      <c r="Q122" s="92"/>
      <c r="R122" s="92"/>
      <c r="S122" s="92"/>
      <c r="T122" s="93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201</v>
      </c>
      <c r="AU122" s="18" t="s">
        <v>85</v>
      </c>
    </row>
    <row r="123" s="2" customFormat="1" ht="16.5" customHeight="1">
      <c r="A123" s="39"/>
      <c r="B123" s="40"/>
      <c r="C123" s="220" t="s">
        <v>87</v>
      </c>
      <c r="D123" s="220" t="s">
        <v>142</v>
      </c>
      <c r="E123" s="221" t="s">
        <v>834</v>
      </c>
      <c r="F123" s="222" t="s">
        <v>835</v>
      </c>
      <c r="G123" s="223" t="s">
        <v>349</v>
      </c>
      <c r="H123" s="224">
        <v>6</v>
      </c>
      <c r="I123" s="225"/>
      <c r="J123" s="226">
        <f>ROUND(I123*H123,2)</f>
        <v>0</v>
      </c>
      <c r="K123" s="227"/>
      <c r="L123" s="45"/>
      <c r="M123" s="228" t="s">
        <v>1</v>
      </c>
      <c r="N123" s="229" t="s">
        <v>42</v>
      </c>
      <c r="O123" s="92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2" t="s">
        <v>146</v>
      </c>
      <c r="AT123" s="232" t="s">
        <v>142</v>
      </c>
      <c r="AU123" s="232" t="s">
        <v>85</v>
      </c>
      <c r="AY123" s="18" t="s">
        <v>140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8" t="s">
        <v>85</v>
      </c>
      <c r="BK123" s="233">
        <f>ROUND(I123*H123,2)</f>
        <v>0</v>
      </c>
      <c r="BL123" s="18" t="s">
        <v>146</v>
      </c>
      <c r="BM123" s="232" t="s">
        <v>836</v>
      </c>
    </row>
    <row r="124" s="2" customFormat="1">
      <c r="A124" s="39"/>
      <c r="B124" s="40"/>
      <c r="C124" s="41"/>
      <c r="D124" s="241" t="s">
        <v>201</v>
      </c>
      <c r="E124" s="41"/>
      <c r="F124" s="294" t="s">
        <v>833</v>
      </c>
      <c r="G124" s="41"/>
      <c r="H124" s="41"/>
      <c r="I124" s="236"/>
      <c r="J124" s="41"/>
      <c r="K124" s="41"/>
      <c r="L124" s="45"/>
      <c r="M124" s="237"/>
      <c r="N124" s="238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201</v>
      </c>
      <c r="AU124" s="18" t="s">
        <v>85</v>
      </c>
    </row>
    <row r="125" s="2" customFormat="1" ht="16.5" customHeight="1">
      <c r="A125" s="39"/>
      <c r="B125" s="40"/>
      <c r="C125" s="220" t="s">
        <v>158</v>
      </c>
      <c r="D125" s="220" t="s">
        <v>142</v>
      </c>
      <c r="E125" s="221" t="s">
        <v>837</v>
      </c>
      <c r="F125" s="222" t="s">
        <v>838</v>
      </c>
      <c r="G125" s="223" t="s">
        <v>349</v>
      </c>
      <c r="H125" s="224">
        <v>5</v>
      </c>
      <c r="I125" s="225"/>
      <c r="J125" s="226">
        <f>ROUND(I125*H125,2)</f>
        <v>0</v>
      </c>
      <c r="K125" s="227"/>
      <c r="L125" s="45"/>
      <c r="M125" s="228" t="s">
        <v>1</v>
      </c>
      <c r="N125" s="229" t="s">
        <v>42</v>
      </c>
      <c r="O125" s="92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2" t="s">
        <v>146</v>
      </c>
      <c r="AT125" s="232" t="s">
        <v>142</v>
      </c>
      <c r="AU125" s="232" t="s">
        <v>85</v>
      </c>
      <c r="AY125" s="18" t="s">
        <v>140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8" t="s">
        <v>85</v>
      </c>
      <c r="BK125" s="233">
        <f>ROUND(I125*H125,2)</f>
        <v>0</v>
      </c>
      <c r="BL125" s="18" t="s">
        <v>146</v>
      </c>
      <c r="BM125" s="232" t="s">
        <v>839</v>
      </c>
    </row>
    <row r="126" s="2" customFormat="1">
      <c r="A126" s="39"/>
      <c r="B126" s="40"/>
      <c r="C126" s="41"/>
      <c r="D126" s="241" t="s">
        <v>201</v>
      </c>
      <c r="E126" s="41"/>
      <c r="F126" s="294" t="s">
        <v>833</v>
      </c>
      <c r="G126" s="41"/>
      <c r="H126" s="41"/>
      <c r="I126" s="236"/>
      <c r="J126" s="41"/>
      <c r="K126" s="41"/>
      <c r="L126" s="45"/>
      <c r="M126" s="237"/>
      <c r="N126" s="238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201</v>
      </c>
      <c r="AU126" s="18" t="s">
        <v>85</v>
      </c>
    </row>
    <row r="127" s="2" customFormat="1" ht="16.5" customHeight="1">
      <c r="A127" s="39"/>
      <c r="B127" s="40"/>
      <c r="C127" s="220" t="s">
        <v>146</v>
      </c>
      <c r="D127" s="220" t="s">
        <v>142</v>
      </c>
      <c r="E127" s="221" t="s">
        <v>840</v>
      </c>
      <c r="F127" s="222" t="s">
        <v>841</v>
      </c>
      <c r="G127" s="223" t="s">
        <v>349</v>
      </c>
      <c r="H127" s="224">
        <v>4</v>
      </c>
      <c r="I127" s="225"/>
      <c r="J127" s="226">
        <f>ROUND(I127*H127,2)</f>
        <v>0</v>
      </c>
      <c r="K127" s="227"/>
      <c r="L127" s="45"/>
      <c r="M127" s="228" t="s">
        <v>1</v>
      </c>
      <c r="N127" s="229" t="s">
        <v>42</v>
      </c>
      <c r="O127" s="92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2" t="s">
        <v>146</v>
      </c>
      <c r="AT127" s="232" t="s">
        <v>142</v>
      </c>
      <c r="AU127" s="232" t="s">
        <v>85</v>
      </c>
      <c r="AY127" s="18" t="s">
        <v>140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8" t="s">
        <v>85</v>
      </c>
      <c r="BK127" s="233">
        <f>ROUND(I127*H127,2)</f>
        <v>0</v>
      </c>
      <c r="BL127" s="18" t="s">
        <v>146</v>
      </c>
      <c r="BM127" s="232" t="s">
        <v>842</v>
      </c>
    </row>
    <row r="128" s="2" customFormat="1">
      <c r="A128" s="39"/>
      <c r="B128" s="40"/>
      <c r="C128" s="41"/>
      <c r="D128" s="241" t="s">
        <v>201</v>
      </c>
      <c r="E128" s="41"/>
      <c r="F128" s="294" t="s">
        <v>833</v>
      </c>
      <c r="G128" s="41"/>
      <c r="H128" s="41"/>
      <c r="I128" s="236"/>
      <c r="J128" s="41"/>
      <c r="K128" s="41"/>
      <c r="L128" s="45"/>
      <c r="M128" s="237"/>
      <c r="N128" s="238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201</v>
      </c>
      <c r="AU128" s="18" t="s">
        <v>85</v>
      </c>
    </row>
    <row r="129" s="2" customFormat="1" ht="16.5" customHeight="1">
      <c r="A129" s="39"/>
      <c r="B129" s="40"/>
      <c r="C129" s="220" t="s">
        <v>177</v>
      </c>
      <c r="D129" s="220" t="s">
        <v>142</v>
      </c>
      <c r="E129" s="221" t="s">
        <v>843</v>
      </c>
      <c r="F129" s="222" t="s">
        <v>844</v>
      </c>
      <c r="G129" s="223" t="s">
        <v>349</v>
      </c>
      <c r="H129" s="224">
        <v>5</v>
      </c>
      <c r="I129" s="225"/>
      <c r="J129" s="226">
        <f>ROUND(I129*H129,2)</f>
        <v>0</v>
      </c>
      <c r="K129" s="227"/>
      <c r="L129" s="45"/>
      <c r="M129" s="228" t="s">
        <v>1</v>
      </c>
      <c r="N129" s="229" t="s">
        <v>42</v>
      </c>
      <c r="O129" s="92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2" t="s">
        <v>146</v>
      </c>
      <c r="AT129" s="232" t="s">
        <v>142</v>
      </c>
      <c r="AU129" s="232" t="s">
        <v>85</v>
      </c>
      <c r="AY129" s="18" t="s">
        <v>140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8" t="s">
        <v>85</v>
      </c>
      <c r="BK129" s="233">
        <f>ROUND(I129*H129,2)</f>
        <v>0</v>
      </c>
      <c r="BL129" s="18" t="s">
        <v>146</v>
      </c>
      <c r="BM129" s="232" t="s">
        <v>845</v>
      </c>
    </row>
    <row r="130" s="2" customFormat="1">
      <c r="A130" s="39"/>
      <c r="B130" s="40"/>
      <c r="C130" s="41"/>
      <c r="D130" s="241" t="s">
        <v>201</v>
      </c>
      <c r="E130" s="41"/>
      <c r="F130" s="294" t="s">
        <v>833</v>
      </c>
      <c r="G130" s="41"/>
      <c r="H130" s="41"/>
      <c r="I130" s="236"/>
      <c r="J130" s="41"/>
      <c r="K130" s="41"/>
      <c r="L130" s="45"/>
      <c r="M130" s="237"/>
      <c r="N130" s="238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201</v>
      </c>
      <c r="AU130" s="18" t="s">
        <v>85</v>
      </c>
    </row>
    <row r="131" s="2" customFormat="1" ht="16.5" customHeight="1">
      <c r="A131" s="39"/>
      <c r="B131" s="40"/>
      <c r="C131" s="220" t="s">
        <v>183</v>
      </c>
      <c r="D131" s="220" t="s">
        <v>142</v>
      </c>
      <c r="E131" s="221" t="s">
        <v>846</v>
      </c>
      <c r="F131" s="222" t="s">
        <v>847</v>
      </c>
      <c r="G131" s="223" t="s">
        <v>349</v>
      </c>
      <c r="H131" s="224">
        <v>5</v>
      </c>
      <c r="I131" s="225"/>
      <c r="J131" s="226">
        <f>ROUND(I131*H131,2)</f>
        <v>0</v>
      </c>
      <c r="K131" s="227"/>
      <c r="L131" s="45"/>
      <c r="M131" s="228" t="s">
        <v>1</v>
      </c>
      <c r="N131" s="229" t="s">
        <v>42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146</v>
      </c>
      <c r="AT131" s="232" t="s">
        <v>142</v>
      </c>
      <c r="AU131" s="232" t="s">
        <v>85</v>
      </c>
      <c r="AY131" s="18" t="s">
        <v>140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85</v>
      </c>
      <c r="BK131" s="233">
        <f>ROUND(I131*H131,2)</f>
        <v>0</v>
      </c>
      <c r="BL131" s="18" t="s">
        <v>146</v>
      </c>
      <c r="BM131" s="232" t="s">
        <v>848</v>
      </c>
    </row>
    <row r="132" s="2" customFormat="1">
      <c r="A132" s="39"/>
      <c r="B132" s="40"/>
      <c r="C132" s="41"/>
      <c r="D132" s="241" t="s">
        <v>201</v>
      </c>
      <c r="E132" s="41"/>
      <c r="F132" s="294" t="s">
        <v>833</v>
      </c>
      <c r="G132" s="41"/>
      <c r="H132" s="41"/>
      <c r="I132" s="236"/>
      <c r="J132" s="41"/>
      <c r="K132" s="41"/>
      <c r="L132" s="45"/>
      <c r="M132" s="237"/>
      <c r="N132" s="238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201</v>
      </c>
      <c r="AU132" s="18" t="s">
        <v>85</v>
      </c>
    </row>
    <row r="133" s="2" customFormat="1" ht="16.5" customHeight="1">
      <c r="A133" s="39"/>
      <c r="B133" s="40"/>
      <c r="C133" s="220" t="s">
        <v>189</v>
      </c>
      <c r="D133" s="220" t="s">
        <v>142</v>
      </c>
      <c r="E133" s="221" t="s">
        <v>849</v>
      </c>
      <c r="F133" s="222" t="s">
        <v>850</v>
      </c>
      <c r="G133" s="223" t="s">
        <v>349</v>
      </c>
      <c r="H133" s="224">
        <v>5</v>
      </c>
      <c r="I133" s="225"/>
      <c r="J133" s="226">
        <f>ROUND(I133*H133,2)</f>
        <v>0</v>
      </c>
      <c r="K133" s="227"/>
      <c r="L133" s="45"/>
      <c r="M133" s="228" t="s">
        <v>1</v>
      </c>
      <c r="N133" s="229" t="s">
        <v>42</v>
      </c>
      <c r="O133" s="92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2" t="s">
        <v>146</v>
      </c>
      <c r="AT133" s="232" t="s">
        <v>142</v>
      </c>
      <c r="AU133" s="232" t="s">
        <v>85</v>
      </c>
      <c r="AY133" s="18" t="s">
        <v>140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8" t="s">
        <v>85</v>
      </c>
      <c r="BK133" s="233">
        <f>ROUND(I133*H133,2)</f>
        <v>0</v>
      </c>
      <c r="BL133" s="18" t="s">
        <v>146</v>
      </c>
      <c r="BM133" s="232" t="s">
        <v>851</v>
      </c>
    </row>
    <row r="134" s="2" customFormat="1">
      <c r="A134" s="39"/>
      <c r="B134" s="40"/>
      <c r="C134" s="41"/>
      <c r="D134" s="241" t="s">
        <v>201</v>
      </c>
      <c r="E134" s="41"/>
      <c r="F134" s="294" t="s">
        <v>833</v>
      </c>
      <c r="G134" s="41"/>
      <c r="H134" s="41"/>
      <c r="I134" s="236"/>
      <c r="J134" s="41"/>
      <c r="K134" s="41"/>
      <c r="L134" s="45"/>
      <c r="M134" s="237"/>
      <c r="N134" s="238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201</v>
      </c>
      <c r="AU134" s="18" t="s">
        <v>85</v>
      </c>
    </row>
    <row r="135" s="2" customFormat="1" ht="16.5" customHeight="1">
      <c r="A135" s="39"/>
      <c r="B135" s="40"/>
      <c r="C135" s="220" t="s">
        <v>195</v>
      </c>
      <c r="D135" s="220" t="s">
        <v>142</v>
      </c>
      <c r="E135" s="221" t="s">
        <v>852</v>
      </c>
      <c r="F135" s="222" t="s">
        <v>853</v>
      </c>
      <c r="G135" s="223" t="s">
        <v>349</v>
      </c>
      <c r="H135" s="224">
        <v>7</v>
      </c>
      <c r="I135" s="225"/>
      <c r="J135" s="226">
        <f>ROUND(I135*H135,2)</f>
        <v>0</v>
      </c>
      <c r="K135" s="227"/>
      <c r="L135" s="45"/>
      <c r="M135" s="228" t="s">
        <v>1</v>
      </c>
      <c r="N135" s="229" t="s">
        <v>42</v>
      </c>
      <c r="O135" s="92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146</v>
      </c>
      <c r="AT135" s="232" t="s">
        <v>142</v>
      </c>
      <c r="AU135" s="232" t="s">
        <v>85</v>
      </c>
      <c r="AY135" s="18" t="s">
        <v>140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8" t="s">
        <v>85</v>
      </c>
      <c r="BK135" s="233">
        <f>ROUND(I135*H135,2)</f>
        <v>0</v>
      </c>
      <c r="BL135" s="18" t="s">
        <v>146</v>
      </c>
      <c r="BM135" s="232" t="s">
        <v>854</v>
      </c>
    </row>
    <row r="136" s="2" customFormat="1">
      <c r="A136" s="39"/>
      <c r="B136" s="40"/>
      <c r="C136" s="41"/>
      <c r="D136" s="241" t="s">
        <v>201</v>
      </c>
      <c r="E136" s="41"/>
      <c r="F136" s="294" t="s">
        <v>855</v>
      </c>
      <c r="G136" s="41"/>
      <c r="H136" s="41"/>
      <c r="I136" s="236"/>
      <c r="J136" s="41"/>
      <c r="K136" s="41"/>
      <c r="L136" s="45"/>
      <c r="M136" s="237"/>
      <c r="N136" s="238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201</v>
      </c>
      <c r="AU136" s="18" t="s">
        <v>85</v>
      </c>
    </row>
    <row r="137" s="2" customFormat="1" ht="16.5" customHeight="1">
      <c r="A137" s="39"/>
      <c r="B137" s="40"/>
      <c r="C137" s="220" t="s">
        <v>204</v>
      </c>
      <c r="D137" s="220" t="s">
        <v>142</v>
      </c>
      <c r="E137" s="221" t="s">
        <v>856</v>
      </c>
      <c r="F137" s="222" t="s">
        <v>857</v>
      </c>
      <c r="G137" s="223" t="s">
        <v>858</v>
      </c>
      <c r="H137" s="300"/>
      <c r="I137" s="225"/>
      <c r="J137" s="226">
        <f>ROUND(I137*H137,2)</f>
        <v>0</v>
      </c>
      <c r="K137" s="227"/>
      <c r="L137" s="45"/>
      <c r="M137" s="228" t="s">
        <v>1</v>
      </c>
      <c r="N137" s="229" t="s">
        <v>42</v>
      </c>
      <c r="O137" s="92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2" t="s">
        <v>146</v>
      </c>
      <c r="AT137" s="232" t="s">
        <v>142</v>
      </c>
      <c r="AU137" s="232" t="s">
        <v>85</v>
      </c>
      <c r="AY137" s="18" t="s">
        <v>140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8" t="s">
        <v>85</v>
      </c>
      <c r="BK137" s="233">
        <f>ROUND(I137*H137,2)</f>
        <v>0</v>
      </c>
      <c r="BL137" s="18" t="s">
        <v>146</v>
      </c>
      <c r="BM137" s="232" t="s">
        <v>859</v>
      </c>
    </row>
    <row r="138" s="12" customFormat="1" ht="25.92" customHeight="1">
      <c r="A138" s="12"/>
      <c r="B138" s="204"/>
      <c r="C138" s="205"/>
      <c r="D138" s="206" t="s">
        <v>76</v>
      </c>
      <c r="E138" s="207" t="s">
        <v>860</v>
      </c>
      <c r="F138" s="207" t="s">
        <v>861</v>
      </c>
      <c r="G138" s="205"/>
      <c r="H138" s="205"/>
      <c r="I138" s="208"/>
      <c r="J138" s="209">
        <f>BK138</f>
        <v>0</v>
      </c>
      <c r="K138" s="205"/>
      <c r="L138" s="210"/>
      <c r="M138" s="211"/>
      <c r="N138" s="212"/>
      <c r="O138" s="212"/>
      <c r="P138" s="213">
        <f>SUM(P139:P147)</f>
        <v>0</v>
      </c>
      <c r="Q138" s="212"/>
      <c r="R138" s="213">
        <f>SUM(R139:R147)</f>
        <v>0</v>
      </c>
      <c r="S138" s="212"/>
      <c r="T138" s="214">
        <f>SUM(T139:T147)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5" t="s">
        <v>85</v>
      </c>
      <c r="AT138" s="216" t="s">
        <v>76</v>
      </c>
      <c r="AU138" s="216" t="s">
        <v>77</v>
      </c>
      <c r="AY138" s="215" t="s">
        <v>140</v>
      </c>
      <c r="BK138" s="217">
        <f>SUM(BK139:BK147)</f>
        <v>0</v>
      </c>
    </row>
    <row r="139" s="2" customFormat="1" ht="16.5" customHeight="1">
      <c r="A139" s="39"/>
      <c r="B139" s="40"/>
      <c r="C139" s="220" t="s">
        <v>209</v>
      </c>
      <c r="D139" s="220" t="s">
        <v>142</v>
      </c>
      <c r="E139" s="221" t="s">
        <v>862</v>
      </c>
      <c r="F139" s="222" t="s">
        <v>863</v>
      </c>
      <c r="G139" s="223" t="s">
        <v>243</v>
      </c>
      <c r="H139" s="224">
        <v>0.93999999999999995</v>
      </c>
      <c r="I139" s="225"/>
      <c r="J139" s="226">
        <f>ROUND(I139*H139,2)</f>
        <v>0</v>
      </c>
      <c r="K139" s="227"/>
      <c r="L139" s="45"/>
      <c r="M139" s="228" t="s">
        <v>1</v>
      </c>
      <c r="N139" s="229" t="s">
        <v>42</v>
      </c>
      <c r="O139" s="92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146</v>
      </c>
      <c r="AT139" s="232" t="s">
        <v>142</v>
      </c>
      <c r="AU139" s="232" t="s">
        <v>85</v>
      </c>
      <c r="AY139" s="18" t="s">
        <v>140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8" t="s">
        <v>85</v>
      </c>
      <c r="BK139" s="233">
        <f>ROUND(I139*H139,2)</f>
        <v>0</v>
      </c>
      <c r="BL139" s="18" t="s">
        <v>146</v>
      </c>
      <c r="BM139" s="232" t="s">
        <v>864</v>
      </c>
    </row>
    <row r="140" s="2" customFormat="1" ht="33" customHeight="1">
      <c r="A140" s="39"/>
      <c r="B140" s="40"/>
      <c r="C140" s="220" t="s">
        <v>214</v>
      </c>
      <c r="D140" s="220" t="s">
        <v>142</v>
      </c>
      <c r="E140" s="221" t="s">
        <v>865</v>
      </c>
      <c r="F140" s="222" t="s">
        <v>866</v>
      </c>
      <c r="G140" s="223" t="s">
        <v>867</v>
      </c>
      <c r="H140" s="224">
        <v>141</v>
      </c>
      <c r="I140" s="225"/>
      <c r="J140" s="226">
        <f>ROUND(I140*H140,2)</f>
        <v>0</v>
      </c>
      <c r="K140" s="227"/>
      <c r="L140" s="45"/>
      <c r="M140" s="228" t="s">
        <v>1</v>
      </c>
      <c r="N140" s="229" t="s">
        <v>42</v>
      </c>
      <c r="O140" s="92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146</v>
      </c>
      <c r="AT140" s="232" t="s">
        <v>142</v>
      </c>
      <c r="AU140" s="232" t="s">
        <v>85</v>
      </c>
      <c r="AY140" s="18" t="s">
        <v>140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85</v>
      </c>
      <c r="BK140" s="233">
        <f>ROUND(I140*H140,2)</f>
        <v>0</v>
      </c>
      <c r="BL140" s="18" t="s">
        <v>146</v>
      </c>
      <c r="BM140" s="232" t="s">
        <v>868</v>
      </c>
    </row>
    <row r="141" s="2" customFormat="1" ht="16.5" customHeight="1">
      <c r="A141" s="39"/>
      <c r="B141" s="40"/>
      <c r="C141" s="220" t="s">
        <v>220</v>
      </c>
      <c r="D141" s="220" t="s">
        <v>142</v>
      </c>
      <c r="E141" s="221" t="s">
        <v>869</v>
      </c>
      <c r="F141" s="222" t="s">
        <v>870</v>
      </c>
      <c r="G141" s="223" t="s">
        <v>867</v>
      </c>
      <c r="H141" s="224">
        <v>282</v>
      </c>
      <c r="I141" s="225"/>
      <c r="J141" s="226">
        <f>ROUND(I141*H141,2)</f>
        <v>0</v>
      </c>
      <c r="K141" s="227"/>
      <c r="L141" s="45"/>
      <c r="M141" s="228" t="s">
        <v>1</v>
      </c>
      <c r="N141" s="229" t="s">
        <v>42</v>
      </c>
      <c r="O141" s="92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2" t="s">
        <v>146</v>
      </c>
      <c r="AT141" s="232" t="s">
        <v>142</v>
      </c>
      <c r="AU141" s="232" t="s">
        <v>85</v>
      </c>
      <c r="AY141" s="18" t="s">
        <v>140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8" t="s">
        <v>85</v>
      </c>
      <c r="BK141" s="233">
        <f>ROUND(I141*H141,2)</f>
        <v>0</v>
      </c>
      <c r="BL141" s="18" t="s">
        <v>146</v>
      </c>
      <c r="BM141" s="232" t="s">
        <v>871</v>
      </c>
    </row>
    <row r="142" s="2" customFormat="1" ht="16.5" customHeight="1">
      <c r="A142" s="39"/>
      <c r="B142" s="40"/>
      <c r="C142" s="220" t="s">
        <v>225</v>
      </c>
      <c r="D142" s="220" t="s">
        <v>142</v>
      </c>
      <c r="E142" s="221" t="s">
        <v>872</v>
      </c>
      <c r="F142" s="222" t="s">
        <v>873</v>
      </c>
      <c r="G142" s="223" t="s">
        <v>874</v>
      </c>
      <c r="H142" s="224">
        <v>84.599999999999994</v>
      </c>
      <c r="I142" s="225"/>
      <c r="J142" s="226">
        <f>ROUND(I142*H142,2)</f>
        <v>0</v>
      </c>
      <c r="K142" s="227"/>
      <c r="L142" s="45"/>
      <c r="M142" s="228" t="s">
        <v>1</v>
      </c>
      <c r="N142" s="229" t="s">
        <v>42</v>
      </c>
      <c r="O142" s="92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146</v>
      </c>
      <c r="AT142" s="232" t="s">
        <v>142</v>
      </c>
      <c r="AU142" s="232" t="s">
        <v>85</v>
      </c>
      <c r="AY142" s="18" t="s">
        <v>140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85</v>
      </c>
      <c r="BK142" s="233">
        <f>ROUND(I142*H142,2)</f>
        <v>0</v>
      </c>
      <c r="BL142" s="18" t="s">
        <v>146</v>
      </c>
      <c r="BM142" s="232" t="s">
        <v>875</v>
      </c>
    </row>
    <row r="143" s="2" customFormat="1" ht="16.5" customHeight="1">
      <c r="A143" s="39"/>
      <c r="B143" s="40"/>
      <c r="C143" s="220" t="s">
        <v>230</v>
      </c>
      <c r="D143" s="220" t="s">
        <v>142</v>
      </c>
      <c r="E143" s="221" t="s">
        <v>876</v>
      </c>
      <c r="F143" s="222" t="s">
        <v>877</v>
      </c>
      <c r="G143" s="223" t="s">
        <v>874</v>
      </c>
      <c r="H143" s="224">
        <v>94</v>
      </c>
      <c r="I143" s="225"/>
      <c r="J143" s="226">
        <f>ROUND(I143*H143,2)</f>
        <v>0</v>
      </c>
      <c r="K143" s="227"/>
      <c r="L143" s="45"/>
      <c r="M143" s="228" t="s">
        <v>1</v>
      </c>
      <c r="N143" s="229" t="s">
        <v>42</v>
      </c>
      <c r="O143" s="92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146</v>
      </c>
      <c r="AT143" s="232" t="s">
        <v>142</v>
      </c>
      <c r="AU143" s="232" t="s">
        <v>85</v>
      </c>
      <c r="AY143" s="18" t="s">
        <v>140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85</v>
      </c>
      <c r="BK143" s="233">
        <f>ROUND(I143*H143,2)</f>
        <v>0</v>
      </c>
      <c r="BL143" s="18" t="s">
        <v>146</v>
      </c>
      <c r="BM143" s="232" t="s">
        <v>878</v>
      </c>
    </row>
    <row r="144" s="2" customFormat="1" ht="16.5" customHeight="1">
      <c r="A144" s="39"/>
      <c r="B144" s="40"/>
      <c r="C144" s="220" t="s">
        <v>8</v>
      </c>
      <c r="D144" s="220" t="s">
        <v>142</v>
      </c>
      <c r="E144" s="221" t="s">
        <v>879</v>
      </c>
      <c r="F144" s="222" t="s">
        <v>880</v>
      </c>
      <c r="G144" s="223" t="s">
        <v>243</v>
      </c>
      <c r="H144" s="224">
        <v>0.28199999999999997</v>
      </c>
      <c r="I144" s="225"/>
      <c r="J144" s="226">
        <f>ROUND(I144*H144,2)</f>
        <v>0</v>
      </c>
      <c r="K144" s="227"/>
      <c r="L144" s="45"/>
      <c r="M144" s="228" t="s">
        <v>1</v>
      </c>
      <c r="N144" s="229" t="s">
        <v>42</v>
      </c>
      <c r="O144" s="92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146</v>
      </c>
      <c r="AT144" s="232" t="s">
        <v>142</v>
      </c>
      <c r="AU144" s="232" t="s">
        <v>85</v>
      </c>
      <c r="AY144" s="18" t="s">
        <v>140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8" t="s">
        <v>85</v>
      </c>
      <c r="BK144" s="233">
        <f>ROUND(I144*H144,2)</f>
        <v>0</v>
      </c>
      <c r="BL144" s="18" t="s">
        <v>146</v>
      </c>
      <c r="BM144" s="232" t="s">
        <v>881</v>
      </c>
    </row>
    <row r="145" s="2" customFormat="1" ht="24.15" customHeight="1">
      <c r="A145" s="39"/>
      <c r="B145" s="40"/>
      <c r="C145" s="220" t="s">
        <v>240</v>
      </c>
      <c r="D145" s="220" t="s">
        <v>142</v>
      </c>
      <c r="E145" s="221" t="s">
        <v>882</v>
      </c>
      <c r="F145" s="222" t="s">
        <v>883</v>
      </c>
      <c r="G145" s="223" t="s">
        <v>166</v>
      </c>
      <c r="H145" s="224">
        <v>3.7599999999999998</v>
      </c>
      <c r="I145" s="225"/>
      <c r="J145" s="226">
        <f>ROUND(I145*H145,2)</f>
        <v>0</v>
      </c>
      <c r="K145" s="227"/>
      <c r="L145" s="45"/>
      <c r="M145" s="228" t="s">
        <v>1</v>
      </c>
      <c r="N145" s="229" t="s">
        <v>42</v>
      </c>
      <c r="O145" s="92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146</v>
      </c>
      <c r="AT145" s="232" t="s">
        <v>142</v>
      </c>
      <c r="AU145" s="232" t="s">
        <v>85</v>
      </c>
      <c r="AY145" s="18" t="s">
        <v>140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8" t="s">
        <v>85</v>
      </c>
      <c r="BK145" s="233">
        <f>ROUND(I145*H145,2)</f>
        <v>0</v>
      </c>
      <c r="BL145" s="18" t="s">
        <v>146</v>
      </c>
      <c r="BM145" s="232" t="s">
        <v>884</v>
      </c>
    </row>
    <row r="146" s="2" customFormat="1" ht="21.75" customHeight="1">
      <c r="A146" s="39"/>
      <c r="B146" s="40"/>
      <c r="C146" s="220" t="s">
        <v>246</v>
      </c>
      <c r="D146" s="220" t="s">
        <v>142</v>
      </c>
      <c r="E146" s="221" t="s">
        <v>885</v>
      </c>
      <c r="F146" s="222" t="s">
        <v>886</v>
      </c>
      <c r="G146" s="223" t="s">
        <v>887</v>
      </c>
      <c r="H146" s="224">
        <v>4700</v>
      </c>
      <c r="I146" s="225"/>
      <c r="J146" s="226">
        <f>ROUND(I146*H146,2)</f>
        <v>0</v>
      </c>
      <c r="K146" s="227"/>
      <c r="L146" s="45"/>
      <c r="M146" s="228" t="s">
        <v>1</v>
      </c>
      <c r="N146" s="229" t="s">
        <v>42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146</v>
      </c>
      <c r="AT146" s="232" t="s">
        <v>142</v>
      </c>
      <c r="AU146" s="232" t="s">
        <v>85</v>
      </c>
      <c r="AY146" s="18" t="s">
        <v>140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8" t="s">
        <v>85</v>
      </c>
      <c r="BK146" s="233">
        <f>ROUND(I146*H146,2)</f>
        <v>0</v>
      </c>
      <c r="BL146" s="18" t="s">
        <v>146</v>
      </c>
      <c r="BM146" s="232" t="s">
        <v>888</v>
      </c>
    </row>
    <row r="147" s="2" customFormat="1" ht="21.75" customHeight="1">
      <c r="A147" s="39"/>
      <c r="B147" s="40"/>
      <c r="C147" s="220" t="s">
        <v>254</v>
      </c>
      <c r="D147" s="220" t="s">
        <v>142</v>
      </c>
      <c r="E147" s="221" t="s">
        <v>889</v>
      </c>
      <c r="F147" s="222" t="s">
        <v>890</v>
      </c>
      <c r="G147" s="223" t="s">
        <v>887</v>
      </c>
      <c r="H147" s="224">
        <v>5640</v>
      </c>
      <c r="I147" s="225"/>
      <c r="J147" s="226">
        <f>ROUND(I147*H147,2)</f>
        <v>0</v>
      </c>
      <c r="K147" s="227"/>
      <c r="L147" s="45"/>
      <c r="M147" s="228" t="s">
        <v>1</v>
      </c>
      <c r="N147" s="229" t="s">
        <v>42</v>
      </c>
      <c r="O147" s="92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146</v>
      </c>
      <c r="AT147" s="232" t="s">
        <v>142</v>
      </c>
      <c r="AU147" s="232" t="s">
        <v>85</v>
      </c>
      <c r="AY147" s="18" t="s">
        <v>140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8" t="s">
        <v>85</v>
      </c>
      <c r="BK147" s="233">
        <f>ROUND(I147*H147,2)</f>
        <v>0</v>
      </c>
      <c r="BL147" s="18" t="s">
        <v>146</v>
      </c>
      <c r="BM147" s="232" t="s">
        <v>891</v>
      </c>
    </row>
    <row r="148" s="12" customFormat="1" ht="25.92" customHeight="1">
      <c r="A148" s="12"/>
      <c r="B148" s="204"/>
      <c r="C148" s="205"/>
      <c r="D148" s="206" t="s">
        <v>76</v>
      </c>
      <c r="E148" s="207" t="s">
        <v>892</v>
      </c>
      <c r="F148" s="207" t="s">
        <v>861</v>
      </c>
      <c r="G148" s="205"/>
      <c r="H148" s="205"/>
      <c r="I148" s="208"/>
      <c r="J148" s="209">
        <f>BK148</f>
        <v>0</v>
      </c>
      <c r="K148" s="205"/>
      <c r="L148" s="210"/>
      <c r="M148" s="211"/>
      <c r="N148" s="212"/>
      <c r="O148" s="212"/>
      <c r="P148" s="213">
        <f>SUM(P149:P164)</f>
        <v>0</v>
      </c>
      <c r="Q148" s="212"/>
      <c r="R148" s="213">
        <f>SUM(R149:R164)</f>
        <v>0</v>
      </c>
      <c r="S148" s="212"/>
      <c r="T148" s="214">
        <f>SUM(T149:T164)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5" t="s">
        <v>85</v>
      </c>
      <c r="AT148" s="216" t="s">
        <v>76</v>
      </c>
      <c r="AU148" s="216" t="s">
        <v>77</v>
      </c>
      <c r="AY148" s="215" t="s">
        <v>140</v>
      </c>
      <c r="BK148" s="217">
        <f>SUM(BK149:BK164)</f>
        <v>0</v>
      </c>
    </row>
    <row r="149" s="2" customFormat="1" ht="66.75" customHeight="1">
      <c r="A149" s="39"/>
      <c r="B149" s="40"/>
      <c r="C149" s="220" t="s">
        <v>259</v>
      </c>
      <c r="D149" s="220" t="s">
        <v>142</v>
      </c>
      <c r="E149" s="221" t="s">
        <v>893</v>
      </c>
      <c r="F149" s="222" t="s">
        <v>894</v>
      </c>
      <c r="G149" s="223" t="s">
        <v>867</v>
      </c>
      <c r="H149" s="224">
        <v>47</v>
      </c>
      <c r="I149" s="225"/>
      <c r="J149" s="226">
        <f>ROUND(I149*H149,2)</f>
        <v>0</v>
      </c>
      <c r="K149" s="227"/>
      <c r="L149" s="45"/>
      <c r="M149" s="228" t="s">
        <v>1</v>
      </c>
      <c r="N149" s="229" t="s">
        <v>42</v>
      </c>
      <c r="O149" s="92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2" t="s">
        <v>146</v>
      </c>
      <c r="AT149" s="232" t="s">
        <v>142</v>
      </c>
      <c r="AU149" s="232" t="s">
        <v>85</v>
      </c>
      <c r="AY149" s="18" t="s">
        <v>140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8" t="s">
        <v>85</v>
      </c>
      <c r="BK149" s="233">
        <f>ROUND(I149*H149,2)</f>
        <v>0</v>
      </c>
      <c r="BL149" s="18" t="s">
        <v>146</v>
      </c>
      <c r="BM149" s="232" t="s">
        <v>895</v>
      </c>
    </row>
    <row r="150" s="2" customFormat="1" ht="37.8" customHeight="1">
      <c r="A150" s="39"/>
      <c r="B150" s="40"/>
      <c r="C150" s="220" t="s">
        <v>263</v>
      </c>
      <c r="D150" s="220" t="s">
        <v>142</v>
      </c>
      <c r="E150" s="221" t="s">
        <v>896</v>
      </c>
      <c r="F150" s="222" t="s">
        <v>897</v>
      </c>
      <c r="G150" s="223" t="s">
        <v>867</v>
      </c>
      <c r="H150" s="224">
        <v>47</v>
      </c>
      <c r="I150" s="225"/>
      <c r="J150" s="226">
        <f>ROUND(I150*H150,2)</f>
        <v>0</v>
      </c>
      <c r="K150" s="227"/>
      <c r="L150" s="45"/>
      <c r="M150" s="228" t="s">
        <v>1</v>
      </c>
      <c r="N150" s="229" t="s">
        <v>42</v>
      </c>
      <c r="O150" s="92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146</v>
      </c>
      <c r="AT150" s="232" t="s">
        <v>142</v>
      </c>
      <c r="AU150" s="232" t="s">
        <v>85</v>
      </c>
      <c r="AY150" s="18" t="s">
        <v>140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8" t="s">
        <v>85</v>
      </c>
      <c r="BK150" s="233">
        <f>ROUND(I150*H150,2)</f>
        <v>0</v>
      </c>
      <c r="BL150" s="18" t="s">
        <v>146</v>
      </c>
      <c r="BM150" s="232" t="s">
        <v>898</v>
      </c>
    </row>
    <row r="151" s="2" customFormat="1" ht="24.15" customHeight="1">
      <c r="A151" s="39"/>
      <c r="B151" s="40"/>
      <c r="C151" s="220" t="s">
        <v>271</v>
      </c>
      <c r="D151" s="220" t="s">
        <v>142</v>
      </c>
      <c r="E151" s="221" t="s">
        <v>899</v>
      </c>
      <c r="F151" s="222" t="s">
        <v>900</v>
      </c>
      <c r="G151" s="223" t="s">
        <v>867</v>
      </c>
      <c r="H151" s="224">
        <v>47</v>
      </c>
      <c r="I151" s="225"/>
      <c r="J151" s="226">
        <f>ROUND(I151*H151,2)</f>
        <v>0</v>
      </c>
      <c r="K151" s="227"/>
      <c r="L151" s="45"/>
      <c r="M151" s="228" t="s">
        <v>1</v>
      </c>
      <c r="N151" s="229" t="s">
        <v>42</v>
      </c>
      <c r="O151" s="92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146</v>
      </c>
      <c r="AT151" s="232" t="s">
        <v>142</v>
      </c>
      <c r="AU151" s="232" t="s">
        <v>85</v>
      </c>
      <c r="AY151" s="18" t="s">
        <v>140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8" t="s">
        <v>85</v>
      </c>
      <c r="BK151" s="233">
        <f>ROUND(I151*H151,2)</f>
        <v>0</v>
      </c>
      <c r="BL151" s="18" t="s">
        <v>146</v>
      </c>
      <c r="BM151" s="232" t="s">
        <v>901</v>
      </c>
    </row>
    <row r="152" s="2" customFormat="1" ht="62.7" customHeight="1">
      <c r="A152" s="39"/>
      <c r="B152" s="40"/>
      <c r="C152" s="220" t="s">
        <v>276</v>
      </c>
      <c r="D152" s="220" t="s">
        <v>142</v>
      </c>
      <c r="E152" s="221" t="s">
        <v>902</v>
      </c>
      <c r="F152" s="222" t="s">
        <v>903</v>
      </c>
      <c r="G152" s="223" t="s">
        <v>867</v>
      </c>
      <c r="H152" s="224">
        <v>47</v>
      </c>
      <c r="I152" s="225"/>
      <c r="J152" s="226">
        <f>ROUND(I152*H152,2)</f>
        <v>0</v>
      </c>
      <c r="K152" s="227"/>
      <c r="L152" s="45"/>
      <c r="M152" s="228" t="s">
        <v>1</v>
      </c>
      <c r="N152" s="229" t="s">
        <v>42</v>
      </c>
      <c r="O152" s="92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2" t="s">
        <v>146</v>
      </c>
      <c r="AT152" s="232" t="s">
        <v>142</v>
      </c>
      <c r="AU152" s="232" t="s">
        <v>85</v>
      </c>
      <c r="AY152" s="18" t="s">
        <v>140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8" t="s">
        <v>85</v>
      </c>
      <c r="BK152" s="233">
        <f>ROUND(I152*H152,2)</f>
        <v>0</v>
      </c>
      <c r="BL152" s="18" t="s">
        <v>146</v>
      </c>
      <c r="BM152" s="232" t="s">
        <v>904</v>
      </c>
    </row>
    <row r="153" s="2" customFormat="1" ht="37.8" customHeight="1">
      <c r="A153" s="39"/>
      <c r="B153" s="40"/>
      <c r="C153" s="220" t="s">
        <v>282</v>
      </c>
      <c r="D153" s="220" t="s">
        <v>142</v>
      </c>
      <c r="E153" s="221" t="s">
        <v>905</v>
      </c>
      <c r="F153" s="222" t="s">
        <v>906</v>
      </c>
      <c r="G153" s="223" t="s">
        <v>907</v>
      </c>
      <c r="H153" s="224">
        <v>0.46999999999999997</v>
      </c>
      <c r="I153" s="225"/>
      <c r="J153" s="226">
        <f>ROUND(I153*H153,2)</f>
        <v>0</v>
      </c>
      <c r="K153" s="227"/>
      <c r="L153" s="45"/>
      <c r="M153" s="228" t="s">
        <v>1</v>
      </c>
      <c r="N153" s="229" t="s">
        <v>42</v>
      </c>
      <c r="O153" s="92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146</v>
      </c>
      <c r="AT153" s="232" t="s">
        <v>142</v>
      </c>
      <c r="AU153" s="232" t="s">
        <v>85</v>
      </c>
      <c r="AY153" s="18" t="s">
        <v>140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8" t="s">
        <v>85</v>
      </c>
      <c r="BK153" s="233">
        <f>ROUND(I153*H153,2)</f>
        <v>0</v>
      </c>
      <c r="BL153" s="18" t="s">
        <v>146</v>
      </c>
      <c r="BM153" s="232" t="s">
        <v>908</v>
      </c>
    </row>
    <row r="154" s="2" customFormat="1" ht="24.15" customHeight="1">
      <c r="A154" s="39"/>
      <c r="B154" s="40"/>
      <c r="C154" s="220" t="s">
        <v>315</v>
      </c>
      <c r="D154" s="220" t="s">
        <v>142</v>
      </c>
      <c r="E154" s="221" t="s">
        <v>909</v>
      </c>
      <c r="F154" s="222" t="s">
        <v>910</v>
      </c>
      <c r="G154" s="223" t="s">
        <v>867</v>
      </c>
      <c r="H154" s="224">
        <v>2.3500000000000001</v>
      </c>
      <c r="I154" s="225"/>
      <c r="J154" s="226">
        <f>ROUND(I154*H154,2)</f>
        <v>0</v>
      </c>
      <c r="K154" s="227"/>
      <c r="L154" s="45"/>
      <c r="M154" s="228" t="s">
        <v>1</v>
      </c>
      <c r="N154" s="229" t="s">
        <v>42</v>
      </c>
      <c r="O154" s="92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2" t="s">
        <v>146</v>
      </c>
      <c r="AT154" s="232" t="s">
        <v>142</v>
      </c>
      <c r="AU154" s="232" t="s">
        <v>85</v>
      </c>
      <c r="AY154" s="18" t="s">
        <v>140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8" t="s">
        <v>85</v>
      </c>
      <c r="BK154" s="233">
        <f>ROUND(I154*H154,2)</f>
        <v>0</v>
      </c>
      <c r="BL154" s="18" t="s">
        <v>146</v>
      </c>
      <c r="BM154" s="232" t="s">
        <v>911</v>
      </c>
    </row>
    <row r="155" s="2" customFormat="1" ht="33" customHeight="1">
      <c r="A155" s="39"/>
      <c r="B155" s="40"/>
      <c r="C155" s="220" t="s">
        <v>289</v>
      </c>
      <c r="D155" s="220" t="s">
        <v>142</v>
      </c>
      <c r="E155" s="221" t="s">
        <v>912</v>
      </c>
      <c r="F155" s="222" t="s">
        <v>913</v>
      </c>
      <c r="G155" s="223" t="s">
        <v>145</v>
      </c>
      <c r="H155" s="224">
        <v>47</v>
      </c>
      <c r="I155" s="225"/>
      <c r="J155" s="226">
        <f>ROUND(I155*H155,2)</f>
        <v>0</v>
      </c>
      <c r="K155" s="227"/>
      <c r="L155" s="45"/>
      <c r="M155" s="228" t="s">
        <v>1</v>
      </c>
      <c r="N155" s="229" t="s">
        <v>42</v>
      </c>
      <c r="O155" s="92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146</v>
      </c>
      <c r="AT155" s="232" t="s">
        <v>142</v>
      </c>
      <c r="AU155" s="232" t="s">
        <v>85</v>
      </c>
      <c r="AY155" s="18" t="s">
        <v>140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8" t="s">
        <v>85</v>
      </c>
      <c r="BK155" s="233">
        <f>ROUND(I155*H155,2)</f>
        <v>0</v>
      </c>
      <c r="BL155" s="18" t="s">
        <v>146</v>
      </c>
      <c r="BM155" s="232" t="s">
        <v>914</v>
      </c>
    </row>
    <row r="156" s="2" customFormat="1" ht="44.25" customHeight="1">
      <c r="A156" s="39"/>
      <c r="B156" s="40"/>
      <c r="C156" s="220" t="s">
        <v>7</v>
      </c>
      <c r="D156" s="220" t="s">
        <v>142</v>
      </c>
      <c r="E156" s="221" t="s">
        <v>915</v>
      </c>
      <c r="F156" s="222" t="s">
        <v>916</v>
      </c>
      <c r="G156" s="223" t="s">
        <v>199</v>
      </c>
      <c r="H156" s="224">
        <v>0.001</v>
      </c>
      <c r="I156" s="225"/>
      <c r="J156" s="226">
        <f>ROUND(I156*H156,2)</f>
        <v>0</v>
      </c>
      <c r="K156" s="227"/>
      <c r="L156" s="45"/>
      <c r="M156" s="228" t="s">
        <v>1</v>
      </c>
      <c r="N156" s="229" t="s">
        <v>42</v>
      </c>
      <c r="O156" s="92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2" t="s">
        <v>146</v>
      </c>
      <c r="AT156" s="232" t="s">
        <v>142</v>
      </c>
      <c r="AU156" s="232" t="s">
        <v>85</v>
      </c>
      <c r="AY156" s="18" t="s">
        <v>140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8" t="s">
        <v>85</v>
      </c>
      <c r="BK156" s="233">
        <f>ROUND(I156*H156,2)</f>
        <v>0</v>
      </c>
      <c r="BL156" s="18" t="s">
        <v>146</v>
      </c>
      <c r="BM156" s="232" t="s">
        <v>917</v>
      </c>
    </row>
    <row r="157" s="2" customFormat="1" ht="44.25" customHeight="1">
      <c r="A157" s="39"/>
      <c r="B157" s="40"/>
      <c r="C157" s="220" t="s">
        <v>321</v>
      </c>
      <c r="D157" s="220" t="s">
        <v>142</v>
      </c>
      <c r="E157" s="221" t="s">
        <v>918</v>
      </c>
      <c r="F157" s="222" t="s">
        <v>919</v>
      </c>
      <c r="G157" s="223" t="s">
        <v>145</v>
      </c>
      <c r="H157" s="224">
        <v>47</v>
      </c>
      <c r="I157" s="225"/>
      <c r="J157" s="226">
        <f>ROUND(I157*H157,2)</f>
        <v>0</v>
      </c>
      <c r="K157" s="227"/>
      <c r="L157" s="45"/>
      <c r="M157" s="228" t="s">
        <v>1</v>
      </c>
      <c r="N157" s="229" t="s">
        <v>42</v>
      </c>
      <c r="O157" s="92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2" t="s">
        <v>146</v>
      </c>
      <c r="AT157" s="232" t="s">
        <v>142</v>
      </c>
      <c r="AU157" s="232" t="s">
        <v>85</v>
      </c>
      <c r="AY157" s="18" t="s">
        <v>140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8" t="s">
        <v>85</v>
      </c>
      <c r="BK157" s="233">
        <f>ROUND(I157*H157,2)</f>
        <v>0</v>
      </c>
      <c r="BL157" s="18" t="s">
        <v>146</v>
      </c>
      <c r="BM157" s="232" t="s">
        <v>920</v>
      </c>
    </row>
    <row r="158" s="2" customFormat="1" ht="21.75" customHeight="1">
      <c r="A158" s="39"/>
      <c r="B158" s="40"/>
      <c r="C158" s="220" t="s">
        <v>296</v>
      </c>
      <c r="D158" s="220" t="s">
        <v>142</v>
      </c>
      <c r="E158" s="221" t="s">
        <v>921</v>
      </c>
      <c r="F158" s="222" t="s">
        <v>922</v>
      </c>
      <c r="G158" s="223" t="s">
        <v>166</v>
      </c>
      <c r="H158" s="224">
        <v>4.7000000000000002</v>
      </c>
      <c r="I158" s="225"/>
      <c r="J158" s="226">
        <f>ROUND(I158*H158,2)</f>
        <v>0</v>
      </c>
      <c r="K158" s="227"/>
      <c r="L158" s="45"/>
      <c r="M158" s="228" t="s">
        <v>1</v>
      </c>
      <c r="N158" s="229" t="s">
        <v>42</v>
      </c>
      <c r="O158" s="92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2" t="s">
        <v>146</v>
      </c>
      <c r="AT158" s="232" t="s">
        <v>142</v>
      </c>
      <c r="AU158" s="232" t="s">
        <v>85</v>
      </c>
      <c r="AY158" s="18" t="s">
        <v>140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8" t="s">
        <v>85</v>
      </c>
      <c r="BK158" s="233">
        <f>ROUND(I158*H158,2)</f>
        <v>0</v>
      </c>
      <c r="BL158" s="18" t="s">
        <v>146</v>
      </c>
      <c r="BM158" s="232" t="s">
        <v>923</v>
      </c>
    </row>
    <row r="159" s="2" customFormat="1" ht="21.75" customHeight="1">
      <c r="A159" s="39"/>
      <c r="B159" s="40"/>
      <c r="C159" s="220" t="s">
        <v>327</v>
      </c>
      <c r="D159" s="220" t="s">
        <v>142</v>
      </c>
      <c r="E159" s="221" t="s">
        <v>924</v>
      </c>
      <c r="F159" s="222" t="s">
        <v>925</v>
      </c>
      <c r="G159" s="223" t="s">
        <v>166</v>
      </c>
      <c r="H159" s="224">
        <v>5.6399999999999997</v>
      </c>
      <c r="I159" s="225"/>
      <c r="J159" s="226">
        <f>ROUND(I159*H159,2)</f>
        <v>0</v>
      </c>
      <c r="K159" s="227"/>
      <c r="L159" s="45"/>
      <c r="M159" s="228" t="s">
        <v>1</v>
      </c>
      <c r="N159" s="229" t="s">
        <v>42</v>
      </c>
      <c r="O159" s="92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2" t="s">
        <v>146</v>
      </c>
      <c r="AT159" s="232" t="s">
        <v>142</v>
      </c>
      <c r="AU159" s="232" t="s">
        <v>85</v>
      </c>
      <c r="AY159" s="18" t="s">
        <v>140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8" t="s">
        <v>85</v>
      </c>
      <c r="BK159" s="233">
        <f>ROUND(I159*H159,2)</f>
        <v>0</v>
      </c>
      <c r="BL159" s="18" t="s">
        <v>146</v>
      </c>
      <c r="BM159" s="232" t="s">
        <v>926</v>
      </c>
    </row>
    <row r="160" s="2" customFormat="1" ht="21.75" customHeight="1">
      <c r="A160" s="39"/>
      <c r="B160" s="40"/>
      <c r="C160" s="220" t="s">
        <v>303</v>
      </c>
      <c r="D160" s="220" t="s">
        <v>142</v>
      </c>
      <c r="E160" s="221" t="s">
        <v>927</v>
      </c>
      <c r="F160" s="222" t="s">
        <v>928</v>
      </c>
      <c r="G160" s="223" t="s">
        <v>166</v>
      </c>
      <c r="H160" s="224">
        <v>4.7000000000000002</v>
      </c>
      <c r="I160" s="225"/>
      <c r="J160" s="226">
        <f>ROUND(I160*H160,2)</f>
        <v>0</v>
      </c>
      <c r="K160" s="227"/>
      <c r="L160" s="45"/>
      <c r="M160" s="228" t="s">
        <v>1</v>
      </c>
      <c r="N160" s="229" t="s">
        <v>42</v>
      </c>
      <c r="O160" s="92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2" t="s">
        <v>146</v>
      </c>
      <c r="AT160" s="232" t="s">
        <v>142</v>
      </c>
      <c r="AU160" s="232" t="s">
        <v>85</v>
      </c>
      <c r="AY160" s="18" t="s">
        <v>140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8" t="s">
        <v>85</v>
      </c>
      <c r="BK160" s="233">
        <f>ROUND(I160*H160,2)</f>
        <v>0</v>
      </c>
      <c r="BL160" s="18" t="s">
        <v>146</v>
      </c>
      <c r="BM160" s="232" t="s">
        <v>929</v>
      </c>
    </row>
    <row r="161" s="2" customFormat="1" ht="21.75" customHeight="1">
      <c r="A161" s="39"/>
      <c r="B161" s="40"/>
      <c r="C161" s="220" t="s">
        <v>333</v>
      </c>
      <c r="D161" s="220" t="s">
        <v>142</v>
      </c>
      <c r="E161" s="221" t="s">
        <v>927</v>
      </c>
      <c r="F161" s="222" t="s">
        <v>928</v>
      </c>
      <c r="G161" s="223" t="s">
        <v>166</v>
      </c>
      <c r="H161" s="224">
        <v>5.6399999999999997</v>
      </c>
      <c r="I161" s="225"/>
      <c r="J161" s="226">
        <f>ROUND(I161*H161,2)</f>
        <v>0</v>
      </c>
      <c r="K161" s="227"/>
      <c r="L161" s="45"/>
      <c r="M161" s="228" t="s">
        <v>1</v>
      </c>
      <c r="N161" s="229" t="s">
        <v>42</v>
      </c>
      <c r="O161" s="92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2" t="s">
        <v>146</v>
      </c>
      <c r="AT161" s="232" t="s">
        <v>142</v>
      </c>
      <c r="AU161" s="232" t="s">
        <v>85</v>
      </c>
      <c r="AY161" s="18" t="s">
        <v>140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8" t="s">
        <v>85</v>
      </c>
      <c r="BK161" s="233">
        <f>ROUND(I161*H161,2)</f>
        <v>0</v>
      </c>
      <c r="BL161" s="18" t="s">
        <v>146</v>
      </c>
      <c r="BM161" s="232" t="s">
        <v>930</v>
      </c>
    </row>
    <row r="162" s="2" customFormat="1" ht="16.5" customHeight="1">
      <c r="A162" s="39"/>
      <c r="B162" s="40"/>
      <c r="C162" s="220" t="s">
        <v>338</v>
      </c>
      <c r="D162" s="220" t="s">
        <v>142</v>
      </c>
      <c r="E162" s="221" t="s">
        <v>931</v>
      </c>
      <c r="F162" s="222" t="s">
        <v>932</v>
      </c>
      <c r="G162" s="223" t="s">
        <v>933</v>
      </c>
      <c r="H162" s="224">
        <v>1</v>
      </c>
      <c r="I162" s="225"/>
      <c r="J162" s="226">
        <f>ROUND(I162*H162,2)</f>
        <v>0</v>
      </c>
      <c r="K162" s="227"/>
      <c r="L162" s="45"/>
      <c r="M162" s="228" t="s">
        <v>1</v>
      </c>
      <c r="N162" s="229" t="s">
        <v>42</v>
      </c>
      <c r="O162" s="92"/>
      <c r="P162" s="230">
        <f>O162*H162</f>
        <v>0</v>
      </c>
      <c r="Q162" s="230">
        <v>0</v>
      </c>
      <c r="R162" s="230">
        <f>Q162*H162</f>
        <v>0</v>
      </c>
      <c r="S162" s="230">
        <v>0</v>
      </c>
      <c r="T162" s="23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2" t="s">
        <v>146</v>
      </c>
      <c r="AT162" s="232" t="s">
        <v>142</v>
      </c>
      <c r="AU162" s="232" t="s">
        <v>85</v>
      </c>
      <c r="AY162" s="18" t="s">
        <v>140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8" t="s">
        <v>85</v>
      </c>
      <c r="BK162" s="233">
        <f>ROUND(I162*H162,2)</f>
        <v>0</v>
      </c>
      <c r="BL162" s="18" t="s">
        <v>146</v>
      </c>
      <c r="BM162" s="232" t="s">
        <v>934</v>
      </c>
    </row>
    <row r="163" s="2" customFormat="1" ht="16.5" customHeight="1">
      <c r="A163" s="39"/>
      <c r="B163" s="40"/>
      <c r="C163" s="220" t="s">
        <v>346</v>
      </c>
      <c r="D163" s="220" t="s">
        <v>142</v>
      </c>
      <c r="E163" s="221" t="s">
        <v>935</v>
      </c>
      <c r="F163" s="222" t="s">
        <v>936</v>
      </c>
      <c r="G163" s="223" t="s">
        <v>933</v>
      </c>
      <c r="H163" s="224">
        <v>1</v>
      </c>
      <c r="I163" s="225"/>
      <c r="J163" s="226">
        <f>ROUND(I163*H163,2)</f>
        <v>0</v>
      </c>
      <c r="K163" s="227"/>
      <c r="L163" s="45"/>
      <c r="M163" s="228" t="s">
        <v>1</v>
      </c>
      <c r="N163" s="229" t="s">
        <v>42</v>
      </c>
      <c r="O163" s="92"/>
      <c r="P163" s="230">
        <f>O163*H163</f>
        <v>0</v>
      </c>
      <c r="Q163" s="230">
        <v>0</v>
      </c>
      <c r="R163" s="230">
        <f>Q163*H163</f>
        <v>0</v>
      </c>
      <c r="S163" s="230">
        <v>0</v>
      </c>
      <c r="T163" s="23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2" t="s">
        <v>146</v>
      </c>
      <c r="AT163" s="232" t="s">
        <v>142</v>
      </c>
      <c r="AU163" s="232" t="s">
        <v>85</v>
      </c>
      <c r="AY163" s="18" t="s">
        <v>140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8" t="s">
        <v>85</v>
      </c>
      <c r="BK163" s="233">
        <f>ROUND(I163*H163,2)</f>
        <v>0</v>
      </c>
      <c r="BL163" s="18" t="s">
        <v>146</v>
      </c>
      <c r="BM163" s="232" t="s">
        <v>937</v>
      </c>
    </row>
    <row r="164" s="2" customFormat="1" ht="16.5" customHeight="1">
      <c r="A164" s="39"/>
      <c r="B164" s="40"/>
      <c r="C164" s="220" t="s">
        <v>309</v>
      </c>
      <c r="D164" s="220" t="s">
        <v>142</v>
      </c>
      <c r="E164" s="221" t="s">
        <v>938</v>
      </c>
      <c r="F164" s="222" t="s">
        <v>939</v>
      </c>
      <c r="G164" s="223" t="s">
        <v>867</v>
      </c>
      <c r="H164" s="224">
        <v>47</v>
      </c>
      <c r="I164" s="225"/>
      <c r="J164" s="226">
        <f>ROUND(I164*H164,2)</f>
        <v>0</v>
      </c>
      <c r="K164" s="227"/>
      <c r="L164" s="45"/>
      <c r="M164" s="295" t="s">
        <v>1</v>
      </c>
      <c r="N164" s="296" t="s">
        <v>42</v>
      </c>
      <c r="O164" s="297"/>
      <c r="P164" s="298">
        <f>O164*H164</f>
        <v>0</v>
      </c>
      <c r="Q164" s="298">
        <v>0</v>
      </c>
      <c r="R164" s="298">
        <f>Q164*H164</f>
        <v>0</v>
      </c>
      <c r="S164" s="298">
        <v>0</v>
      </c>
      <c r="T164" s="29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2" t="s">
        <v>146</v>
      </c>
      <c r="AT164" s="232" t="s">
        <v>142</v>
      </c>
      <c r="AU164" s="232" t="s">
        <v>85</v>
      </c>
      <c r="AY164" s="18" t="s">
        <v>140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8" t="s">
        <v>85</v>
      </c>
      <c r="BK164" s="233">
        <f>ROUND(I164*H164,2)</f>
        <v>0</v>
      </c>
      <c r="BL164" s="18" t="s">
        <v>146</v>
      </c>
      <c r="BM164" s="232" t="s">
        <v>940</v>
      </c>
    </row>
    <row r="165" s="2" customFormat="1" ht="6.96" customHeight="1">
      <c r="A165" s="39"/>
      <c r="B165" s="67"/>
      <c r="C165" s="68"/>
      <c r="D165" s="68"/>
      <c r="E165" s="68"/>
      <c r="F165" s="68"/>
      <c r="G165" s="68"/>
      <c r="H165" s="68"/>
      <c r="I165" s="68"/>
      <c r="J165" s="68"/>
      <c r="K165" s="68"/>
      <c r="L165" s="45"/>
      <c r="M165" s="39"/>
      <c r="O165" s="39"/>
      <c r="P165" s="39"/>
      <c r="Q165" s="39"/>
      <c r="R165" s="39"/>
      <c r="S165" s="39"/>
      <c r="T165" s="39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</row>
  </sheetData>
  <sheetProtection sheet="1" autoFilter="0" formatColumns="0" formatRows="0" objects="1" scenarios="1" spinCount="100000" saltValue="nUeJcOV0m92m/heYxcJ8dAfWEYq9nyTxfiPjhpma2tuzm+MwlA7oXgUqsi7+cTG1e8QJrEhvz0dDHnyqEzaRvQ==" hashValue="D1IWwOxgLiyZFI4HI6BIJWH/69xw8xFaOw/rA3wkIcar3dimppLCMBIG1PCCwKQpjPeri/MGLYoil3w00giCyQ==" algorithmName="SHA-512" password="CC35"/>
  <autoFilter ref="C118:K164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106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Rekonstrukce polních cest, k.ú. Helvíkovice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941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10. 9. 2021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37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39</v>
      </c>
      <c r="G32" s="39"/>
      <c r="H32" s="39"/>
      <c r="I32" s="153" t="s">
        <v>38</v>
      </c>
      <c r="J32" s="153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41</v>
      </c>
      <c r="E33" s="141" t="s">
        <v>42</v>
      </c>
      <c r="F33" s="155">
        <f>ROUND((SUM(BE120:BE157)),  2)</f>
        <v>0</v>
      </c>
      <c r="G33" s="39"/>
      <c r="H33" s="39"/>
      <c r="I33" s="156">
        <v>0.20999999999999999</v>
      </c>
      <c r="J33" s="155">
        <f>ROUND(((SUM(BE120:BE157))*I33),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43</v>
      </c>
      <c r="F34" s="155">
        <f>ROUND((SUM(BF120:BF157)),  2)</f>
        <v>0</v>
      </c>
      <c r="G34" s="39"/>
      <c r="H34" s="39"/>
      <c r="I34" s="156">
        <v>0.14999999999999999</v>
      </c>
      <c r="J34" s="155">
        <f>ROUND(((SUM(BF120:BF157))*I34),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44</v>
      </c>
      <c r="F35" s="155">
        <f>ROUND((SUM(BG120:BG157)),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45</v>
      </c>
      <c r="F36" s="155">
        <f>ROUND((SUM(BH120:BH157)),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46</v>
      </c>
      <c r="F37" s="155">
        <f>ROUND((SUM(BI120:BI157)),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Rekonstrukce polních cest, k.ú. Helvíkovice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802 - Sadové úpravy - Cesta C21a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Helvíkovice</v>
      </c>
      <c r="G89" s="41"/>
      <c r="H89" s="41"/>
      <c r="I89" s="33" t="s">
        <v>22</v>
      </c>
      <c r="J89" s="80" t="str">
        <f>IF(J12="","",J12)</f>
        <v>10. 9. 2021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Obec Helvíkovice, Helvíkovice 3, 564 01 Žamberk</v>
      </c>
      <c r="G91" s="41"/>
      <c r="H91" s="41"/>
      <c r="I91" s="33" t="s">
        <v>30</v>
      </c>
      <c r="J91" s="37" t="str">
        <f>E21</f>
        <v>Kamil Hronovský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111</v>
      </c>
      <c r="D94" s="177"/>
      <c r="E94" s="177"/>
      <c r="F94" s="177"/>
      <c r="G94" s="177"/>
      <c r="H94" s="177"/>
      <c r="I94" s="177"/>
      <c r="J94" s="178" t="s">
        <v>112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113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114</v>
      </c>
    </row>
    <row r="97" s="9" customFormat="1" ht="24.96" customHeight="1">
      <c r="A97" s="9"/>
      <c r="B97" s="180"/>
      <c r="C97" s="181"/>
      <c r="D97" s="182" t="s">
        <v>825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942</v>
      </c>
      <c r="E98" s="183"/>
      <c r="F98" s="183"/>
      <c r="G98" s="183"/>
      <c r="H98" s="183"/>
      <c r="I98" s="183"/>
      <c r="J98" s="184">
        <f>J122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943</v>
      </c>
      <c r="E99" s="183"/>
      <c r="F99" s="183"/>
      <c r="G99" s="183"/>
      <c r="H99" s="183"/>
      <c r="I99" s="183"/>
      <c r="J99" s="184">
        <f>J131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0"/>
      <c r="C100" s="181"/>
      <c r="D100" s="182" t="s">
        <v>827</v>
      </c>
      <c r="E100" s="183"/>
      <c r="F100" s="183"/>
      <c r="G100" s="183"/>
      <c r="H100" s="183"/>
      <c r="I100" s="183"/>
      <c r="J100" s="184">
        <f>J141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125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5" t="str">
        <f>E7</f>
        <v>Rekonstrukce polních cest, k.ú. Helvíkovice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107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SO 802 - Sadové úpravy - Cesta C21a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>Helvíkovice</v>
      </c>
      <c r="G114" s="41"/>
      <c r="H114" s="41"/>
      <c r="I114" s="33" t="s">
        <v>22</v>
      </c>
      <c r="J114" s="80" t="str">
        <f>IF(J12="","",J12)</f>
        <v>10. 9. 2021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24</v>
      </c>
      <c r="D116" s="41"/>
      <c r="E116" s="41"/>
      <c r="F116" s="28" t="str">
        <f>E15</f>
        <v>Obec Helvíkovice, Helvíkovice 3, 564 01 Žamberk</v>
      </c>
      <c r="G116" s="41"/>
      <c r="H116" s="41"/>
      <c r="I116" s="33" t="s">
        <v>30</v>
      </c>
      <c r="J116" s="37" t="str">
        <f>E21</f>
        <v>Kamil Hronovský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28</v>
      </c>
      <c r="D117" s="41"/>
      <c r="E117" s="41"/>
      <c r="F117" s="28" t="str">
        <f>IF(E18="","",E18)</f>
        <v>Vyplň údaj</v>
      </c>
      <c r="G117" s="41"/>
      <c r="H117" s="41"/>
      <c r="I117" s="33" t="s">
        <v>33</v>
      </c>
      <c r="J117" s="37" t="str">
        <f>E24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126</v>
      </c>
      <c r="D119" s="195" t="s">
        <v>62</v>
      </c>
      <c r="E119" s="195" t="s">
        <v>58</v>
      </c>
      <c r="F119" s="195" t="s">
        <v>59</v>
      </c>
      <c r="G119" s="195" t="s">
        <v>127</v>
      </c>
      <c r="H119" s="195" t="s">
        <v>128</v>
      </c>
      <c r="I119" s="195" t="s">
        <v>129</v>
      </c>
      <c r="J119" s="196" t="s">
        <v>112</v>
      </c>
      <c r="K119" s="197" t="s">
        <v>130</v>
      </c>
      <c r="L119" s="198"/>
      <c r="M119" s="101" t="s">
        <v>1</v>
      </c>
      <c r="N119" s="102" t="s">
        <v>41</v>
      </c>
      <c r="O119" s="102" t="s">
        <v>131</v>
      </c>
      <c r="P119" s="102" t="s">
        <v>132</v>
      </c>
      <c r="Q119" s="102" t="s">
        <v>133</v>
      </c>
      <c r="R119" s="102" t="s">
        <v>134</v>
      </c>
      <c r="S119" s="102" t="s">
        <v>135</v>
      </c>
      <c r="T119" s="103" t="s">
        <v>136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137</v>
      </c>
      <c r="D120" s="41"/>
      <c r="E120" s="41"/>
      <c r="F120" s="41"/>
      <c r="G120" s="41"/>
      <c r="H120" s="41"/>
      <c r="I120" s="41"/>
      <c r="J120" s="199">
        <f>BK120</f>
        <v>0</v>
      </c>
      <c r="K120" s="41"/>
      <c r="L120" s="45"/>
      <c r="M120" s="104"/>
      <c r="N120" s="200"/>
      <c r="O120" s="105"/>
      <c r="P120" s="201">
        <f>P121+P122+P131+P141</f>
        <v>0</v>
      </c>
      <c r="Q120" s="105"/>
      <c r="R120" s="201">
        <f>R121+R122+R131+R141</f>
        <v>0</v>
      </c>
      <c r="S120" s="105"/>
      <c r="T120" s="202">
        <f>T121+T122+T131+T141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76</v>
      </c>
      <c r="AU120" s="18" t="s">
        <v>114</v>
      </c>
      <c r="BK120" s="203">
        <f>BK121+BK122+BK131+BK141</f>
        <v>0</v>
      </c>
    </row>
    <row r="121" s="12" customFormat="1" ht="25.92" customHeight="1">
      <c r="A121" s="12"/>
      <c r="B121" s="204"/>
      <c r="C121" s="205"/>
      <c r="D121" s="206" t="s">
        <v>76</v>
      </c>
      <c r="E121" s="207" t="s">
        <v>828</v>
      </c>
      <c r="F121" s="207" t="s">
        <v>829</v>
      </c>
      <c r="G121" s="205"/>
      <c r="H121" s="205"/>
      <c r="I121" s="208"/>
      <c r="J121" s="209">
        <f>BK121</f>
        <v>0</v>
      </c>
      <c r="K121" s="205"/>
      <c r="L121" s="210"/>
      <c r="M121" s="211"/>
      <c r="N121" s="212"/>
      <c r="O121" s="212"/>
      <c r="P121" s="213">
        <v>0</v>
      </c>
      <c r="Q121" s="212"/>
      <c r="R121" s="213">
        <v>0</v>
      </c>
      <c r="S121" s="212"/>
      <c r="T121" s="214"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5" t="s">
        <v>85</v>
      </c>
      <c r="AT121" s="216" t="s">
        <v>76</v>
      </c>
      <c r="AU121" s="216" t="s">
        <v>77</v>
      </c>
      <c r="AY121" s="215" t="s">
        <v>140</v>
      </c>
      <c r="BK121" s="217">
        <v>0</v>
      </c>
    </row>
    <row r="122" s="12" customFormat="1" ht="25.92" customHeight="1">
      <c r="A122" s="12"/>
      <c r="B122" s="204"/>
      <c r="C122" s="205"/>
      <c r="D122" s="206" t="s">
        <v>76</v>
      </c>
      <c r="E122" s="207" t="s">
        <v>860</v>
      </c>
      <c r="F122" s="207" t="s">
        <v>829</v>
      </c>
      <c r="G122" s="205"/>
      <c r="H122" s="205"/>
      <c r="I122" s="208"/>
      <c r="J122" s="209">
        <f>BK122</f>
        <v>0</v>
      </c>
      <c r="K122" s="205"/>
      <c r="L122" s="210"/>
      <c r="M122" s="211"/>
      <c r="N122" s="212"/>
      <c r="O122" s="212"/>
      <c r="P122" s="213">
        <f>SUM(P123:P130)</f>
        <v>0</v>
      </c>
      <c r="Q122" s="212"/>
      <c r="R122" s="213">
        <f>SUM(R123:R130)</f>
        <v>0</v>
      </c>
      <c r="S122" s="212"/>
      <c r="T122" s="214">
        <f>SUM(T123:T130)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5" t="s">
        <v>85</v>
      </c>
      <c r="AT122" s="216" t="s">
        <v>76</v>
      </c>
      <c r="AU122" s="216" t="s">
        <v>77</v>
      </c>
      <c r="AY122" s="215" t="s">
        <v>140</v>
      </c>
      <c r="BK122" s="217">
        <f>SUM(BK123:BK130)</f>
        <v>0</v>
      </c>
    </row>
    <row r="123" s="2" customFormat="1" ht="16.5" customHeight="1">
      <c r="A123" s="39"/>
      <c r="B123" s="40"/>
      <c r="C123" s="220" t="s">
        <v>85</v>
      </c>
      <c r="D123" s="220" t="s">
        <v>142</v>
      </c>
      <c r="E123" s="221" t="s">
        <v>944</v>
      </c>
      <c r="F123" s="222" t="s">
        <v>831</v>
      </c>
      <c r="G123" s="223" t="s">
        <v>1</v>
      </c>
      <c r="H123" s="224">
        <v>3</v>
      </c>
      <c r="I123" s="225"/>
      <c r="J123" s="226">
        <f>ROUND(I123*H123,2)</f>
        <v>0</v>
      </c>
      <c r="K123" s="227"/>
      <c r="L123" s="45"/>
      <c r="M123" s="228" t="s">
        <v>1</v>
      </c>
      <c r="N123" s="229" t="s">
        <v>42</v>
      </c>
      <c r="O123" s="92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2" t="s">
        <v>146</v>
      </c>
      <c r="AT123" s="232" t="s">
        <v>142</v>
      </c>
      <c r="AU123" s="232" t="s">
        <v>85</v>
      </c>
      <c r="AY123" s="18" t="s">
        <v>140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8" t="s">
        <v>85</v>
      </c>
      <c r="BK123" s="233">
        <f>ROUND(I123*H123,2)</f>
        <v>0</v>
      </c>
      <c r="BL123" s="18" t="s">
        <v>146</v>
      </c>
      <c r="BM123" s="232" t="s">
        <v>945</v>
      </c>
    </row>
    <row r="124" s="2" customFormat="1" ht="16.5" customHeight="1">
      <c r="A124" s="39"/>
      <c r="B124" s="40"/>
      <c r="C124" s="220" t="s">
        <v>87</v>
      </c>
      <c r="D124" s="220" t="s">
        <v>142</v>
      </c>
      <c r="E124" s="221" t="s">
        <v>946</v>
      </c>
      <c r="F124" s="222" t="s">
        <v>835</v>
      </c>
      <c r="G124" s="223" t="s">
        <v>1</v>
      </c>
      <c r="H124" s="224">
        <v>3</v>
      </c>
      <c r="I124" s="225"/>
      <c r="J124" s="226">
        <f>ROUND(I124*H124,2)</f>
        <v>0</v>
      </c>
      <c r="K124" s="227"/>
      <c r="L124" s="45"/>
      <c r="M124" s="228" t="s">
        <v>1</v>
      </c>
      <c r="N124" s="229" t="s">
        <v>42</v>
      </c>
      <c r="O124" s="92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2" t="s">
        <v>146</v>
      </c>
      <c r="AT124" s="232" t="s">
        <v>142</v>
      </c>
      <c r="AU124" s="232" t="s">
        <v>85</v>
      </c>
      <c r="AY124" s="18" t="s">
        <v>140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8" t="s">
        <v>85</v>
      </c>
      <c r="BK124" s="233">
        <f>ROUND(I124*H124,2)</f>
        <v>0</v>
      </c>
      <c r="BL124" s="18" t="s">
        <v>146</v>
      </c>
      <c r="BM124" s="232" t="s">
        <v>947</v>
      </c>
    </row>
    <row r="125" s="2" customFormat="1" ht="16.5" customHeight="1">
      <c r="A125" s="39"/>
      <c r="B125" s="40"/>
      <c r="C125" s="220" t="s">
        <v>158</v>
      </c>
      <c r="D125" s="220" t="s">
        <v>142</v>
      </c>
      <c r="E125" s="221" t="s">
        <v>948</v>
      </c>
      <c r="F125" s="222" t="s">
        <v>838</v>
      </c>
      <c r="G125" s="223" t="s">
        <v>1</v>
      </c>
      <c r="H125" s="224">
        <v>3</v>
      </c>
      <c r="I125" s="225"/>
      <c r="J125" s="226">
        <f>ROUND(I125*H125,2)</f>
        <v>0</v>
      </c>
      <c r="K125" s="227"/>
      <c r="L125" s="45"/>
      <c r="M125" s="228" t="s">
        <v>1</v>
      </c>
      <c r="N125" s="229" t="s">
        <v>42</v>
      </c>
      <c r="O125" s="92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2" t="s">
        <v>146</v>
      </c>
      <c r="AT125" s="232" t="s">
        <v>142</v>
      </c>
      <c r="AU125" s="232" t="s">
        <v>85</v>
      </c>
      <c r="AY125" s="18" t="s">
        <v>140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8" t="s">
        <v>85</v>
      </c>
      <c r="BK125" s="233">
        <f>ROUND(I125*H125,2)</f>
        <v>0</v>
      </c>
      <c r="BL125" s="18" t="s">
        <v>146</v>
      </c>
      <c r="BM125" s="232" t="s">
        <v>949</v>
      </c>
    </row>
    <row r="126" s="2" customFormat="1" ht="16.5" customHeight="1">
      <c r="A126" s="39"/>
      <c r="B126" s="40"/>
      <c r="C126" s="220" t="s">
        <v>146</v>
      </c>
      <c r="D126" s="220" t="s">
        <v>142</v>
      </c>
      <c r="E126" s="221" t="s">
        <v>950</v>
      </c>
      <c r="F126" s="222" t="s">
        <v>844</v>
      </c>
      <c r="G126" s="223" t="s">
        <v>1</v>
      </c>
      <c r="H126" s="224">
        <v>9</v>
      </c>
      <c r="I126" s="225"/>
      <c r="J126" s="226">
        <f>ROUND(I126*H126,2)</f>
        <v>0</v>
      </c>
      <c r="K126" s="227"/>
      <c r="L126" s="45"/>
      <c r="M126" s="228" t="s">
        <v>1</v>
      </c>
      <c r="N126" s="229" t="s">
        <v>42</v>
      </c>
      <c r="O126" s="92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2" t="s">
        <v>146</v>
      </c>
      <c r="AT126" s="232" t="s">
        <v>142</v>
      </c>
      <c r="AU126" s="232" t="s">
        <v>85</v>
      </c>
      <c r="AY126" s="18" t="s">
        <v>140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8" t="s">
        <v>85</v>
      </c>
      <c r="BK126" s="233">
        <f>ROUND(I126*H126,2)</f>
        <v>0</v>
      </c>
      <c r="BL126" s="18" t="s">
        <v>146</v>
      </c>
      <c r="BM126" s="232" t="s">
        <v>951</v>
      </c>
    </row>
    <row r="127" s="2" customFormat="1" ht="16.5" customHeight="1">
      <c r="A127" s="39"/>
      <c r="B127" s="40"/>
      <c r="C127" s="220" t="s">
        <v>177</v>
      </c>
      <c r="D127" s="220" t="s">
        <v>142</v>
      </c>
      <c r="E127" s="221" t="s">
        <v>952</v>
      </c>
      <c r="F127" s="222" t="s">
        <v>847</v>
      </c>
      <c r="G127" s="223" t="s">
        <v>1</v>
      </c>
      <c r="H127" s="224">
        <v>4</v>
      </c>
      <c r="I127" s="225"/>
      <c r="J127" s="226">
        <f>ROUND(I127*H127,2)</f>
        <v>0</v>
      </c>
      <c r="K127" s="227"/>
      <c r="L127" s="45"/>
      <c r="M127" s="228" t="s">
        <v>1</v>
      </c>
      <c r="N127" s="229" t="s">
        <v>42</v>
      </c>
      <c r="O127" s="92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2" t="s">
        <v>146</v>
      </c>
      <c r="AT127" s="232" t="s">
        <v>142</v>
      </c>
      <c r="AU127" s="232" t="s">
        <v>85</v>
      </c>
      <c r="AY127" s="18" t="s">
        <v>140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8" t="s">
        <v>85</v>
      </c>
      <c r="BK127" s="233">
        <f>ROUND(I127*H127,2)</f>
        <v>0</v>
      </c>
      <c r="BL127" s="18" t="s">
        <v>146</v>
      </c>
      <c r="BM127" s="232" t="s">
        <v>953</v>
      </c>
    </row>
    <row r="128" s="2" customFormat="1" ht="16.5" customHeight="1">
      <c r="A128" s="39"/>
      <c r="B128" s="40"/>
      <c r="C128" s="220" t="s">
        <v>183</v>
      </c>
      <c r="D128" s="220" t="s">
        <v>142</v>
      </c>
      <c r="E128" s="221" t="s">
        <v>954</v>
      </c>
      <c r="F128" s="222" t="s">
        <v>850</v>
      </c>
      <c r="G128" s="223" t="s">
        <v>1</v>
      </c>
      <c r="H128" s="224">
        <v>8</v>
      </c>
      <c r="I128" s="225"/>
      <c r="J128" s="226">
        <f>ROUND(I128*H128,2)</f>
        <v>0</v>
      </c>
      <c r="K128" s="227"/>
      <c r="L128" s="45"/>
      <c r="M128" s="228" t="s">
        <v>1</v>
      </c>
      <c r="N128" s="229" t="s">
        <v>42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146</v>
      </c>
      <c r="AT128" s="232" t="s">
        <v>142</v>
      </c>
      <c r="AU128" s="232" t="s">
        <v>85</v>
      </c>
      <c r="AY128" s="18" t="s">
        <v>140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8" t="s">
        <v>85</v>
      </c>
      <c r="BK128" s="233">
        <f>ROUND(I128*H128,2)</f>
        <v>0</v>
      </c>
      <c r="BL128" s="18" t="s">
        <v>146</v>
      </c>
      <c r="BM128" s="232" t="s">
        <v>955</v>
      </c>
    </row>
    <row r="129" s="2" customFormat="1" ht="16.5" customHeight="1">
      <c r="A129" s="39"/>
      <c r="B129" s="40"/>
      <c r="C129" s="220" t="s">
        <v>189</v>
      </c>
      <c r="D129" s="220" t="s">
        <v>142</v>
      </c>
      <c r="E129" s="221" t="s">
        <v>956</v>
      </c>
      <c r="F129" s="222" t="s">
        <v>853</v>
      </c>
      <c r="G129" s="223" t="s">
        <v>1</v>
      </c>
      <c r="H129" s="224">
        <v>8</v>
      </c>
      <c r="I129" s="225"/>
      <c r="J129" s="226">
        <f>ROUND(I129*H129,2)</f>
        <v>0</v>
      </c>
      <c r="K129" s="227"/>
      <c r="L129" s="45"/>
      <c r="M129" s="228" t="s">
        <v>1</v>
      </c>
      <c r="N129" s="229" t="s">
        <v>42</v>
      </c>
      <c r="O129" s="92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2" t="s">
        <v>146</v>
      </c>
      <c r="AT129" s="232" t="s">
        <v>142</v>
      </c>
      <c r="AU129" s="232" t="s">
        <v>85</v>
      </c>
      <c r="AY129" s="18" t="s">
        <v>140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8" t="s">
        <v>85</v>
      </c>
      <c r="BK129" s="233">
        <f>ROUND(I129*H129,2)</f>
        <v>0</v>
      </c>
      <c r="BL129" s="18" t="s">
        <v>146</v>
      </c>
      <c r="BM129" s="232" t="s">
        <v>957</v>
      </c>
    </row>
    <row r="130" s="2" customFormat="1" ht="16.5" customHeight="1">
      <c r="A130" s="39"/>
      <c r="B130" s="40"/>
      <c r="C130" s="220" t="s">
        <v>338</v>
      </c>
      <c r="D130" s="220" t="s">
        <v>142</v>
      </c>
      <c r="E130" s="221" t="s">
        <v>856</v>
      </c>
      <c r="F130" s="222" t="s">
        <v>857</v>
      </c>
      <c r="G130" s="223" t="s">
        <v>858</v>
      </c>
      <c r="H130" s="300"/>
      <c r="I130" s="225"/>
      <c r="J130" s="226">
        <f>ROUND(I130*H130,2)</f>
        <v>0</v>
      </c>
      <c r="K130" s="227"/>
      <c r="L130" s="45"/>
      <c r="M130" s="228" t="s">
        <v>1</v>
      </c>
      <c r="N130" s="229" t="s">
        <v>42</v>
      </c>
      <c r="O130" s="92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146</v>
      </c>
      <c r="AT130" s="232" t="s">
        <v>142</v>
      </c>
      <c r="AU130" s="232" t="s">
        <v>85</v>
      </c>
      <c r="AY130" s="18" t="s">
        <v>140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8" t="s">
        <v>85</v>
      </c>
      <c r="BK130" s="233">
        <f>ROUND(I130*H130,2)</f>
        <v>0</v>
      </c>
      <c r="BL130" s="18" t="s">
        <v>146</v>
      </c>
      <c r="BM130" s="232" t="s">
        <v>958</v>
      </c>
    </row>
    <row r="131" s="12" customFormat="1" ht="25.92" customHeight="1">
      <c r="A131" s="12"/>
      <c r="B131" s="204"/>
      <c r="C131" s="205"/>
      <c r="D131" s="206" t="s">
        <v>76</v>
      </c>
      <c r="E131" s="207" t="s">
        <v>959</v>
      </c>
      <c r="F131" s="207" t="s">
        <v>861</v>
      </c>
      <c r="G131" s="205"/>
      <c r="H131" s="205"/>
      <c r="I131" s="208"/>
      <c r="J131" s="209">
        <f>BK131</f>
        <v>0</v>
      </c>
      <c r="K131" s="205"/>
      <c r="L131" s="210"/>
      <c r="M131" s="211"/>
      <c r="N131" s="212"/>
      <c r="O131" s="212"/>
      <c r="P131" s="213">
        <f>SUM(P132:P140)</f>
        <v>0</v>
      </c>
      <c r="Q131" s="212"/>
      <c r="R131" s="213">
        <f>SUM(R132:R140)</f>
        <v>0</v>
      </c>
      <c r="S131" s="212"/>
      <c r="T131" s="214">
        <f>SUM(T132:T140)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5" t="s">
        <v>85</v>
      </c>
      <c r="AT131" s="216" t="s">
        <v>76</v>
      </c>
      <c r="AU131" s="216" t="s">
        <v>77</v>
      </c>
      <c r="AY131" s="215" t="s">
        <v>140</v>
      </c>
      <c r="BK131" s="217">
        <f>SUM(BK132:BK140)</f>
        <v>0</v>
      </c>
    </row>
    <row r="132" s="2" customFormat="1" ht="16.5" customHeight="1">
      <c r="A132" s="39"/>
      <c r="B132" s="40"/>
      <c r="C132" s="220" t="s">
        <v>195</v>
      </c>
      <c r="D132" s="220" t="s">
        <v>142</v>
      </c>
      <c r="E132" s="221" t="s">
        <v>862</v>
      </c>
      <c r="F132" s="222" t="s">
        <v>863</v>
      </c>
      <c r="G132" s="223" t="s">
        <v>243</v>
      </c>
      <c r="H132" s="224">
        <v>0.76000000000000001</v>
      </c>
      <c r="I132" s="225"/>
      <c r="J132" s="226">
        <f>ROUND(I132*H132,2)</f>
        <v>0</v>
      </c>
      <c r="K132" s="227"/>
      <c r="L132" s="45"/>
      <c r="M132" s="228" t="s">
        <v>1</v>
      </c>
      <c r="N132" s="229" t="s">
        <v>42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146</v>
      </c>
      <c r="AT132" s="232" t="s">
        <v>142</v>
      </c>
      <c r="AU132" s="232" t="s">
        <v>85</v>
      </c>
      <c r="AY132" s="18" t="s">
        <v>140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85</v>
      </c>
      <c r="BK132" s="233">
        <f>ROUND(I132*H132,2)</f>
        <v>0</v>
      </c>
      <c r="BL132" s="18" t="s">
        <v>146</v>
      </c>
      <c r="BM132" s="232" t="s">
        <v>960</v>
      </c>
    </row>
    <row r="133" s="2" customFormat="1" ht="33" customHeight="1">
      <c r="A133" s="39"/>
      <c r="B133" s="40"/>
      <c r="C133" s="220" t="s">
        <v>204</v>
      </c>
      <c r="D133" s="220" t="s">
        <v>142</v>
      </c>
      <c r="E133" s="221" t="s">
        <v>865</v>
      </c>
      <c r="F133" s="222" t="s">
        <v>866</v>
      </c>
      <c r="G133" s="223" t="s">
        <v>867</v>
      </c>
      <c r="H133" s="224">
        <v>114</v>
      </c>
      <c r="I133" s="225"/>
      <c r="J133" s="226">
        <f>ROUND(I133*H133,2)</f>
        <v>0</v>
      </c>
      <c r="K133" s="227"/>
      <c r="L133" s="45"/>
      <c r="M133" s="228" t="s">
        <v>1</v>
      </c>
      <c r="N133" s="229" t="s">
        <v>42</v>
      </c>
      <c r="O133" s="92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2" t="s">
        <v>146</v>
      </c>
      <c r="AT133" s="232" t="s">
        <v>142</v>
      </c>
      <c r="AU133" s="232" t="s">
        <v>85</v>
      </c>
      <c r="AY133" s="18" t="s">
        <v>140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8" t="s">
        <v>85</v>
      </c>
      <c r="BK133" s="233">
        <f>ROUND(I133*H133,2)</f>
        <v>0</v>
      </c>
      <c r="BL133" s="18" t="s">
        <v>146</v>
      </c>
      <c r="BM133" s="232" t="s">
        <v>961</v>
      </c>
    </row>
    <row r="134" s="2" customFormat="1" ht="16.5" customHeight="1">
      <c r="A134" s="39"/>
      <c r="B134" s="40"/>
      <c r="C134" s="220" t="s">
        <v>209</v>
      </c>
      <c r="D134" s="220" t="s">
        <v>142</v>
      </c>
      <c r="E134" s="221" t="s">
        <v>869</v>
      </c>
      <c r="F134" s="222" t="s">
        <v>870</v>
      </c>
      <c r="G134" s="223" t="s">
        <v>867</v>
      </c>
      <c r="H134" s="224">
        <v>228</v>
      </c>
      <c r="I134" s="225"/>
      <c r="J134" s="226">
        <f>ROUND(I134*H134,2)</f>
        <v>0</v>
      </c>
      <c r="K134" s="227"/>
      <c r="L134" s="45"/>
      <c r="M134" s="228" t="s">
        <v>1</v>
      </c>
      <c r="N134" s="229" t="s">
        <v>42</v>
      </c>
      <c r="O134" s="92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146</v>
      </c>
      <c r="AT134" s="232" t="s">
        <v>142</v>
      </c>
      <c r="AU134" s="232" t="s">
        <v>85</v>
      </c>
      <c r="AY134" s="18" t="s">
        <v>140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8" t="s">
        <v>85</v>
      </c>
      <c r="BK134" s="233">
        <f>ROUND(I134*H134,2)</f>
        <v>0</v>
      </c>
      <c r="BL134" s="18" t="s">
        <v>146</v>
      </c>
      <c r="BM134" s="232" t="s">
        <v>962</v>
      </c>
    </row>
    <row r="135" s="2" customFormat="1" ht="16.5" customHeight="1">
      <c r="A135" s="39"/>
      <c r="B135" s="40"/>
      <c r="C135" s="220" t="s">
        <v>214</v>
      </c>
      <c r="D135" s="220" t="s">
        <v>142</v>
      </c>
      <c r="E135" s="221" t="s">
        <v>872</v>
      </c>
      <c r="F135" s="222" t="s">
        <v>873</v>
      </c>
      <c r="G135" s="223" t="s">
        <v>874</v>
      </c>
      <c r="H135" s="224">
        <v>68.400000000000006</v>
      </c>
      <c r="I135" s="225"/>
      <c r="J135" s="226">
        <f>ROUND(I135*H135,2)</f>
        <v>0</v>
      </c>
      <c r="K135" s="227"/>
      <c r="L135" s="45"/>
      <c r="M135" s="228" t="s">
        <v>1</v>
      </c>
      <c r="N135" s="229" t="s">
        <v>42</v>
      </c>
      <c r="O135" s="92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146</v>
      </c>
      <c r="AT135" s="232" t="s">
        <v>142</v>
      </c>
      <c r="AU135" s="232" t="s">
        <v>85</v>
      </c>
      <c r="AY135" s="18" t="s">
        <v>140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8" t="s">
        <v>85</v>
      </c>
      <c r="BK135" s="233">
        <f>ROUND(I135*H135,2)</f>
        <v>0</v>
      </c>
      <c r="BL135" s="18" t="s">
        <v>146</v>
      </c>
      <c r="BM135" s="232" t="s">
        <v>963</v>
      </c>
    </row>
    <row r="136" s="2" customFormat="1" ht="16.5" customHeight="1">
      <c r="A136" s="39"/>
      <c r="B136" s="40"/>
      <c r="C136" s="220" t="s">
        <v>220</v>
      </c>
      <c r="D136" s="220" t="s">
        <v>142</v>
      </c>
      <c r="E136" s="221" t="s">
        <v>876</v>
      </c>
      <c r="F136" s="222" t="s">
        <v>877</v>
      </c>
      <c r="G136" s="223" t="s">
        <v>874</v>
      </c>
      <c r="H136" s="224">
        <v>76</v>
      </c>
      <c r="I136" s="225"/>
      <c r="J136" s="226">
        <f>ROUND(I136*H136,2)</f>
        <v>0</v>
      </c>
      <c r="K136" s="227"/>
      <c r="L136" s="45"/>
      <c r="M136" s="228" t="s">
        <v>1</v>
      </c>
      <c r="N136" s="229" t="s">
        <v>42</v>
      </c>
      <c r="O136" s="92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146</v>
      </c>
      <c r="AT136" s="232" t="s">
        <v>142</v>
      </c>
      <c r="AU136" s="232" t="s">
        <v>85</v>
      </c>
      <c r="AY136" s="18" t="s">
        <v>140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8" t="s">
        <v>85</v>
      </c>
      <c r="BK136" s="233">
        <f>ROUND(I136*H136,2)</f>
        <v>0</v>
      </c>
      <c r="BL136" s="18" t="s">
        <v>146</v>
      </c>
      <c r="BM136" s="232" t="s">
        <v>964</v>
      </c>
    </row>
    <row r="137" s="2" customFormat="1" ht="16.5" customHeight="1">
      <c r="A137" s="39"/>
      <c r="B137" s="40"/>
      <c r="C137" s="220" t="s">
        <v>225</v>
      </c>
      <c r="D137" s="220" t="s">
        <v>142</v>
      </c>
      <c r="E137" s="221" t="s">
        <v>879</v>
      </c>
      <c r="F137" s="222" t="s">
        <v>880</v>
      </c>
      <c r="G137" s="223" t="s">
        <v>243</v>
      </c>
      <c r="H137" s="224">
        <v>0.22800000000000001</v>
      </c>
      <c r="I137" s="225"/>
      <c r="J137" s="226">
        <f>ROUND(I137*H137,2)</f>
        <v>0</v>
      </c>
      <c r="K137" s="227"/>
      <c r="L137" s="45"/>
      <c r="M137" s="228" t="s">
        <v>1</v>
      </c>
      <c r="N137" s="229" t="s">
        <v>42</v>
      </c>
      <c r="O137" s="92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2" t="s">
        <v>146</v>
      </c>
      <c r="AT137" s="232" t="s">
        <v>142</v>
      </c>
      <c r="AU137" s="232" t="s">
        <v>85</v>
      </c>
      <c r="AY137" s="18" t="s">
        <v>140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8" t="s">
        <v>85</v>
      </c>
      <c r="BK137" s="233">
        <f>ROUND(I137*H137,2)</f>
        <v>0</v>
      </c>
      <c r="BL137" s="18" t="s">
        <v>146</v>
      </c>
      <c r="BM137" s="232" t="s">
        <v>965</v>
      </c>
    </row>
    <row r="138" s="2" customFormat="1" ht="24.15" customHeight="1">
      <c r="A138" s="39"/>
      <c r="B138" s="40"/>
      <c r="C138" s="220" t="s">
        <v>230</v>
      </c>
      <c r="D138" s="220" t="s">
        <v>142</v>
      </c>
      <c r="E138" s="221" t="s">
        <v>882</v>
      </c>
      <c r="F138" s="222" t="s">
        <v>883</v>
      </c>
      <c r="G138" s="223" t="s">
        <v>166</v>
      </c>
      <c r="H138" s="224">
        <v>3.04</v>
      </c>
      <c r="I138" s="225"/>
      <c r="J138" s="226">
        <f>ROUND(I138*H138,2)</f>
        <v>0</v>
      </c>
      <c r="K138" s="227"/>
      <c r="L138" s="45"/>
      <c r="M138" s="228" t="s">
        <v>1</v>
      </c>
      <c r="N138" s="229" t="s">
        <v>42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146</v>
      </c>
      <c r="AT138" s="232" t="s">
        <v>142</v>
      </c>
      <c r="AU138" s="232" t="s">
        <v>85</v>
      </c>
      <c r="AY138" s="18" t="s">
        <v>140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85</v>
      </c>
      <c r="BK138" s="233">
        <f>ROUND(I138*H138,2)</f>
        <v>0</v>
      </c>
      <c r="BL138" s="18" t="s">
        <v>146</v>
      </c>
      <c r="BM138" s="232" t="s">
        <v>966</v>
      </c>
    </row>
    <row r="139" s="2" customFormat="1" ht="21.75" customHeight="1">
      <c r="A139" s="39"/>
      <c r="B139" s="40"/>
      <c r="C139" s="220" t="s">
        <v>8</v>
      </c>
      <c r="D139" s="220" t="s">
        <v>142</v>
      </c>
      <c r="E139" s="221" t="s">
        <v>885</v>
      </c>
      <c r="F139" s="222" t="s">
        <v>886</v>
      </c>
      <c r="G139" s="223" t="s">
        <v>887</v>
      </c>
      <c r="H139" s="224">
        <v>3800</v>
      </c>
      <c r="I139" s="225"/>
      <c r="J139" s="226">
        <f>ROUND(I139*H139,2)</f>
        <v>0</v>
      </c>
      <c r="K139" s="227"/>
      <c r="L139" s="45"/>
      <c r="M139" s="228" t="s">
        <v>1</v>
      </c>
      <c r="N139" s="229" t="s">
        <v>42</v>
      </c>
      <c r="O139" s="92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146</v>
      </c>
      <c r="AT139" s="232" t="s">
        <v>142</v>
      </c>
      <c r="AU139" s="232" t="s">
        <v>85</v>
      </c>
      <c r="AY139" s="18" t="s">
        <v>140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8" t="s">
        <v>85</v>
      </c>
      <c r="BK139" s="233">
        <f>ROUND(I139*H139,2)</f>
        <v>0</v>
      </c>
      <c r="BL139" s="18" t="s">
        <v>146</v>
      </c>
      <c r="BM139" s="232" t="s">
        <v>967</v>
      </c>
    </row>
    <row r="140" s="2" customFormat="1" ht="21.75" customHeight="1">
      <c r="A140" s="39"/>
      <c r="B140" s="40"/>
      <c r="C140" s="220" t="s">
        <v>240</v>
      </c>
      <c r="D140" s="220" t="s">
        <v>142</v>
      </c>
      <c r="E140" s="221" t="s">
        <v>889</v>
      </c>
      <c r="F140" s="222" t="s">
        <v>890</v>
      </c>
      <c r="G140" s="223" t="s">
        <v>887</v>
      </c>
      <c r="H140" s="224">
        <v>4560</v>
      </c>
      <c r="I140" s="225"/>
      <c r="J140" s="226">
        <f>ROUND(I140*H140,2)</f>
        <v>0</v>
      </c>
      <c r="K140" s="227"/>
      <c r="L140" s="45"/>
      <c r="M140" s="228" t="s">
        <v>1</v>
      </c>
      <c r="N140" s="229" t="s">
        <v>42</v>
      </c>
      <c r="O140" s="92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146</v>
      </c>
      <c r="AT140" s="232" t="s">
        <v>142</v>
      </c>
      <c r="AU140" s="232" t="s">
        <v>85</v>
      </c>
      <c r="AY140" s="18" t="s">
        <v>140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85</v>
      </c>
      <c r="BK140" s="233">
        <f>ROUND(I140*H140,2)</f>
        <v>0</v>
      </c>
      <c r="BL140" s="18" t="s">
        <v>146</v>
      </c>
      <c r="BM140" s="232" t="s">
        <v>968</v>
      </c>
    </row>
    <row r="141" s="12" customFormat="1" ht="25.92" customHeight="1">
      <c r="A141" s="12"/>
      <c r="B141" s="204"/>
      <c r="C141" s="205"/>
      <c r="D141" s="206" t="s">
        <v>76</v>
      </c>
      <c r="E141" s="207" t="s">
        <v>892</v>
      </c>
      <c r="F141" s="207" t="s">
        <v>861</v>
      </c>
      <c r="G141" s="205"/>
      <c r="H141" s="205"/>
      <c r="I141" s="208"/>
      <c r="J141" s="209">
        <f>BK141</f>
        <v>0</v>
      </c>
      <c r="K141" s="205"/>
      <c r="L141" s="210"/>
      <c r="M141" s="211"/>
      <c r="N141" s="212"/>
      <c r="O141" s="212"/>
      <c r="P141" s="213">
        <f>SUM(P142:P157)</f>
        <v>0</v>
      </c>
      <c r="Q141" s="212"/>
      <c r="R141" s="213">
        <f>SUM(R142:R157)</f>
        <v>0</v>
      </c>
      <c r="S141" s="212"/>
      <c r="T141" s="214">
        <f>SUM(T142:T157)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5" t="s">
        <v>85</v>
      </c>
      <c r="AT141" s="216" t="s">
        <v>76</v>
      </c>
      <c r="AU141" s="216" t="s">
        <v>77</v>
      </c>
      <c r="AY141" s="215" t="s">
        <v>140</v>
      </c>
      <c r="BK141" s="217">
        <f>SUM(BK142:BK157)</f>
        <v>0</v>
      </c>
    </row>
    <row r="142" s="2" customFormat="1" ht="66.75" customHeight="1">
      <c r="A142" s="39"/>
      <c r="B142" s="40"/>
      <c r="C142" s="220" t="s">
        <v>246</v>
      </c>
      <c r="D142" s="220" t="s">
        <v>142</v>
      </c>
      <c r="E142" s="221" t="s">
        <v>893</v>
      </c>
      <c r="F142" s="222" t="s">
        <v>894</v>
      </c>
      <c r="G142" s="223" t="s">
        <v>867</v>
      </c>
      <c r="H142" s="224">
        <v>38</v>
      </c>
      <c r="I142" s="225"/>
      <c r="J142" s="226">
        <f>ROUND(I142*H142,2)</f>
        <v>0</v>
      </c>
      <c r="K142" s="227"/>
      <c r="L142" s="45"/>
      <c r="M142" s="228" t="s">
        <v>1</v>
      </c>
      <c r="N142" s="229" t="s">
        <v>42</v>
      </c>
      <c r="O142" s="92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146</v>
      </c>
      <c r="AT142" s="232" t="s">
        <v>142</v>
      </c>
      <c r="AU142" s="232" t="s">
        <v>85</v>
      </c>
      <c r="AY142" s="18" t="s">
        <v>140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85</v>
      </c>
      <c r="BK142" s="233">
        <f>ROUND(I142*H142,2)</f>
        <v>0</v>
      </c>
      <c r="BL142" s="18" t="s">
        <v>146</v>
      </c>
      <c r="BM142" s="232" t="s">
        <v>969</v>
      </c>
    </row>
    <row r="143" s="2" customFormat="1" ht="37.8" customHeight="1">
      <c r="A143" s="39"/>
      <c r="B143" s="40"/>
      <c r="C143" s="220" t="s">
        <v>254</v>
      </c>
      <c r="D143" s="220" t="s">
        <v>142</v>
      </c>
      <c r="E143" s="221" t="s">
        <v>896</v>
      </c>
      <c r="F143" s="222" t="s">
        <v>897</v>
      </c>
      <c r="G143" s="223" t="s">
        <v>867</v>
      </c>
      <c r="H143" s="224">
        <v>38</v>
      </c>
      <c r="I143" s="225"/>
      <c r="J143" s="226">
        <f>ROUND(I143*H143,2)</f>
        <v>0</v>
      </c>
      <c r="K143" s="227"/>
      <c r="L143" s="45"/>
      <c r="M143" s="228" t="s">
        <v>1</v>
      </c>
      <c r="N143" s="229" t="s">
        <v>42</v>
      </c>
      <c r="O143" s="92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146</v>
      </c>
      <c r="AT143" s="232" t="s">
        <v>142</v>
      </c>
      <c r="AU143" s="232" t="s">
        <v>85</v>
      </c>
      <c r="AY143" s="18" t="s">
        <v>140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85</v>
      </c>
      <c r="BK143" s="233">
        <f>ROUND(I143*H143,2)</f>
        <v>0</v>
      </c>
      <c r="BL143" s="18" t="s">
        <v>146</v>
      </c>
      <c r="BM143" s="232" t="s">
        <v>970</v>
      </c>
    </row>
    <row r="144" s="2" customFormat="1" ht="24.15" customHeight="1">
      <c r="A144" s="39"/>
      <c r="B144" s="40"/>
      <c r="C144" s="220" t="s">
        <v>263</v>
      </c>
      <c r="D144" s="220" t="s">
        <v>142</v>
      </c>
      <c r="E144" s="221" t="s">
        <v>899</v>
      </c>
      <c r="F144" s="222" t="s">
        <v>900</v>
      </c>
      <c r="G144" s="223" t="s">
        <v>867</v>
      </c>
      <c r="H144" s="224">
        <v>38</v>
      </c>
      <c r="I144" s="225"/>
      <c r="J144" s="226">
        <f>ROUND(I144*H144,2)</f>
        <v>0</v>
      </c>
      <c r="K144" s="227"/>
      <c r="L144" s="45"/>
      <c r="M144" s="228" t="s">
        <v>1</v>
      </c>
      <c r="N144" s="229" t="s">
        <v>42</v>
      </c>
      <c r="O144" s="92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146</v>
      </c>
      <c r="AT144" s="232" t="s">
        <v>142</v>
      </c>
      <c r="AU144" s="232" t="s">
        <v>85</v>
      </c>
      <c r="AY144" s="18" t="s">
        <v>140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8" t="s">
        <v>85</v>
      </c>
      <c r="BK144" s="233">
        <f>ROUND(I144*H144,2)</f>
        <v>0</v>
      </c>
      <c r="BL144" s="18" t="s">
        <v>146</v>
      </c>
      <c r="BM144" s="232" t="s">
        <v>971</v>
      </c>
    </row>
    <row r="145" s="2" customFormat="1" ht="62.7" customHeight="1">
      <c r="A145" s="39"/>
      <c r="B145" s="40"/>
      <c r="C145" s="220" t="s">
        <v>7</v>
      </c>
      <c r="D145" s="220" t="s">
        <v>142</v>
      </c>
      <c r="E145" s="221" t="s">
        <v>902</v>
      </c>
      <c r="F145" s="222" t="s">
        <v>903</v>
      </c>
      <c r="G145" s="223" t="s">
        <v>867</v>
      </c>
      <c r="H145" s="224">
        <v>38</v>
      </c>
      <c r="I145" s="225"/>
      <c r="J145" s="226">
        <f>ROUND(I145*H145,2)</f>
        <v>0</v>
      </c>
      <c r="K145" s="227"/>
      <c r="L145" s="45"/>
      <c r="M145" s="228" t="s">
        <v>1</v>
      </c>
      <c r="N145" s="229" t="s">
        <v>42</v>
      </c>
      <c r="O145" s="92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146</v>
      </c>
      <c r="AT145" s="232" t="s">
        <v>142</v>
      </c>
      <c r="AU145" s="232" t="s">
        <v>85</v>
      </c>
      <c r="AY145" s="18" t="s">
        <v>140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8" t="s">
        <v>85</v>
      </c>
      <c r="BK145" s="233">
        <f>ROUND(I145*H145,2)</f>
        <v>0</v>
      </c>
      <c r="BL145" s="18" t="s">
        <v>146</v>
      </c>
      <c r="BM145" s="232" t="s">
        <v>972</v>
      </c>
    </row>
    <row r="146" s="2" customFormat="1" ht="37.8" customHeight="1">
      <c r="A146" s="39"/>
      <c r="B146" s="40"/>
      <c r="C146" s="220" t="s">
        <v>271</v>
      </c>
      <c r="D146" s="220" t="s">
        <v>142</v>
      </c>
      <c r="E146" s="221" t="s">
        <v>905</v>
      </c>
      <c r="F146" s="222" t="s">
        <v>906</v>
      </c>
      <c r="G146" s="223" t="s">
        <v>907</v>
      </c>
      <c r="H146" s="224">
        <v>0.38</v>
      </c>
      <c r="I146" s="225"/>
      <c r="J146" s="226">
        <f>ROUND(I146*H146,2)</f>
        <v>0</v>
      </c>
      <c r="K146" s="227"/>
      <c r="L146" s="45"/>
      <c r="M146" s="228" t="s">
        <v>1</v>
      </c>
      <c r="N146" s="229" t="s">
        <v>42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146</v>
      </c>
      <c r="AT146" s="232" t="s">
        <v>142</v>
      </c>
      <c r="AU146" s="232" t="s">
        <v>85</v>
      </c>
      <c r="AY146" s="18" t="s">
        <v>140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8" t="s">
        <v>85</v>
      </c>
      <c r="BK146" s="233">
        <f>ROUND(I146*H146,2)</f>
        <v>0</v>
      </c>
      <c r="BL146" s="18" t="s">
        <v>146</v>
      </c>
      <c r="BM146" s="232" t="s">
        <v>973</v>
      </c>
    </row>
    <row r="147" s="2" customFormat="1" ht="24.15" customHeight="1">
      <c r="A147" s="39"/>
      <c r="B147" s="40"/>
      <c r="C147" s="220" t="s">
        <v>303</v>
      </c>
      <c r="D147" s="220" t="s">
        <v>142</v>
      </c>
      <c r="E147" s="221" t="s">
        <v>909</v>
      </c>
      <c r="F147" s="222" t="s">
        <v>910</v>
      </c>
      <c r="G147" s="223" t="s">
        <v>867</v>
      </c>
      <c r="H147" s="224">
        <v>1.8999999999999999</v>
      </c>
      <c r="I147" s="225"/>
      <c r="J147" s="226">
        <f>ROUND(I147*H147,2)</f>
        <v>0</v>
      </c>
      <c r="K147" s="227"/>
      <c r="L147" s="45"/>
      <c r="M147" s="228" t="s">
        <v>1</v>
      </c>
      <c r="N147" s="229" t="s">
        <v>42</v>
      </c>
      <c r="O147" s="92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146</v>
      </c>
      <c r="AT147" s="232" t="s">
        <v>142</v>
      </c>
      <c r="AU147" s="232" t="s">
        <v>85</v>
      </c>
      <c r="AY147" s="18" t="s">
        <v>140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8" t="s">
        <v>85</v>
      </c>
      <c r="BK147" s="233">
        <f>ROUND(I147*H147,2)</f>
        <v>0</v>
      </c>
      <c r="BL147" s="18" t="s">
        <v>146</v>
      </c>
      <c r="BM147" s="232" t="s">
        <v>974</v>
      </c>
    </row>
    <row r="148" s="2" customFormat="1" ht="33" customHeight="1">
      <c r="A148" s="39"/>
      <c r="B148" s="40"/>
      <c r="C148" s="220" t="s">
        <v>276</v>
      </c>
      <c r="D148" s="220" t="s">
        <v>142</v>
      </c>
      <c r="E148" s="221" t="s">
        <v>912</v>
      </c>
      <c r="F148" s="222" t="s">
        <v>913</v>
      </c>
      <c r="G148" s="223" t="s">
        <v>145</v>
      </c>
      <c r="H148" s="224">
        <v>38</v>
      </c>
      <c r="I148" s="225"/>
      <c r="J148" s="226">
        <f>ROUND(I148*H148,2)</f>
        <v>0</v>
      </c>
      <c r="K148" s="227"/>
      <c r="L148" s="45"/>
      <c r="M148" s="228" t="s">
        <v>1</v>
      </c>
      <c r="N148" s="229" t="s">
        <v>42</v>
      </c>
      <c r="O148" s="92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146</v>
      </c>
      <c r="AT148" s="232" t="s">
        <v>142</v>
      </c>
      <c r="AU148" s="232" t="s">
        <v>85</v>
      </c>
      <c r="AY148" s="18" t="s">
        <v>140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8" t="s">
        <v>85</v>
      </c>
      <c r="BK148" s="233">
        <f>ROUND(I148*H148,2)</f>
        <v>0</v>
      </c>
      <c r="BL148" s="18" t="s">
        <v>146</v>
      </c>
      <c r="BM148" s="232" t="s">
        <v>975</v>
      </c>
    </row>
    <row r="149" s="2" customFormat="1" ht="44.25" customHeight="1">
      <c r="A149" s="39"/>
      <c r="B149" s="40"/>
      <c r="C149" s="220" t="s">
        <v>259</v>
      </c>
      <c r="D149" s="220" t="s">
        <v>142</v>
      </c>
      <c r="E149" s="221" t="s">
        <v>915</v>
      </c>
      <c r="F149" s="222" t="s">
        <v>916</v>
      </c>
      <c r="G149" s="223" t="s">
        <v>199</v>
      </c>
      <c r="H149" s="224">
        <v>0.001</v>
      </c>
      <c r="I149" s="225"/>
      <c r="J149" s="226">
        <f>ROUND(I149*H149,2)</f>
        <v>0</v>
      </c>
      <c r="K149" s="227"/>
      <c r="L149" s="45"/>
      <c r="M149" s="228" t="s">
        <v>1</v>
      </c>
      <c r="N149" s="229" t="s">
        <v>42</v>
      </c>
      <c r="O149" s="92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2" t="s">
        <v>146</v>
      </c>
      <c r="AT149" s="232" t="s">
        <v>142</v>
      </c>
      <c r="AU149" s="232" t="s">
        <v>85</v>
      </c>
      <c r="AY149" s="18" t="s">
        <v>140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8" t="s">
        <v>85</v>
      </c>
      <c r="BK149" s="233">
        <f>ROUND(I149*H149,2)</f>
        <v>0</v>
      </c>
      <c r="BL149" s="18" t="s">
        <v>146</v>
      </c>
      <c r="BM149" s="232" t="s">
        <v>976</v>
      </c>
    </row>
    <row r="150" s="2" customFormat="1" ht="44.25" customHeight="1">
      <c r="A150" s="39"/>
      <c r="B150" s="40"/>
      <c r="C150" s="220" t="s">
        <v>309</v>
      </c>
      <c r="D150" s="220" t="s">
        <v>142</v>
      </c>
      <c r="E150" s="221" t="s">
        <v>918</v>
      </c>
      <c r="F150" s="222" t="s">
        <v>919</v>
      </c>
      <c r="G150" s="223" t="s">
        <v>145</v>
      </c>
      <c r="H150" s="224">
        <v>38</v>
      </c>
      <c r="I150" s="225"/>
      <c r="J150" s="226">
        <f>ROUND(I150*H150,2)</f>
        <v>0</v>
      </c>
      <c r="K150" s="227"/>
      <c r="L150" s="45"/>
      <c r="M150" s="228" t="s">
        <v>1</v>
      </c>
      <c r="N150" s="229" t="s">
        <v>42</v>
      </c>
      <c r="O150" s="92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146</v>
      </c>
      <c r="AT150" s="232" t="s">
        <v>142</v>
      </c>
      <c r="AU150" s="232" t="s">
        <v>85</v>
      </c>
      <c r="AY150" s="18" t="s">
        <v>140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8" t="s">
        <v>85</v>
      </c>
      <c r="BK150" s="233">
        <f>ROUND(I150*H150,2)</f>
        <v>0</v>
      </c>
      <c r="BL150" s="18" t="s">
        <v>146</v>
      </c>
      <c r="BM150" s="232" t="s">
        <v>977</v>
      </c>
    </row>
    <row r="151" s="2" customFormat="1" ht="21.75" customHeight="1">
      <c r="A151" s="39"/>
      <c r="B151" s="40"/>
      <c r="C151" s="220" t="s">
        <v>282</v>
      </c>
      <c r="D151" s="220" t="s">
        <v>142</v>
      </c>
      <c r="E151" s="221" t="s">
        <v>921</v>
      </c>
      <c r="F151" s="222" t="s">
        <v>922</v>
      </c>
      <c r="G151" s="223" t="s">
        <v>166</v>
      </c>
      <c r="H151" s="224">
        <v>3.7999999999999998</v>
      </c>
      <c r="I151" s="225"/>
      <c r="J151" s="226">
        <f>ROUND(I151*H151,2)</f>
        <v>0</v>
      </c>
      <c r="K151" s="227"/>
      <c r="L151" s="45"/>
      <c r="M151" s="228" t="s">
        <v>1</v>
      </c>
      <c r="N151" s="229" t="s">
        <v>42</v>
      </c>
      <c r="O151" s="92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146</v>
      </c>
      <c r="AT151" s="232" t="s">
        <v>142</v>
      </c>
      <c r="AU151" s="232" t="s">
        <v>85</v>
      </c>
      <c r="AY151" s="18" t="s">
        <v>140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8" t="s">
        <v>85</v>
      </c>
      <c r="BK151" s="233">
        <f>ROUND(I151*H151,2)</f>
        <v>0</v>
      </c>
      <c r="BL151" s="18" t="s">
        <v>146</v>
      </c>
      <c r="BM151" s="232" t="s">
        <v>978</v>
      </c>
    </row>
    <row r="152" s="2" customFormat="1" ht="21.75" customHeight="1">
      <c r="A152" s="39"/>
      <c r="B152" s="40"/>
      <c r="C152" s="220" t="s">
        <v>315</v>
      </c>
      <c r="D152" s="220" t="s">
        <v>142</v>
      </c>
      <c r="E152" s="221" t="s">
        <v>924</v>
      </c>
      <c r="F152" s="222" t="s">
        <v>925</v>
      </c>
      <c r="G152" s="223" t="s">
        <v>166</v>
      </c>
      <c r="H152" s="224">
        <v>4.5599999999999996</v>
      </c>
      <c r="I152" s="225"/>
      <c r="J152" s="226">
        <f>ROUND(I152*H152,2)</f>
        <v>0</v>
      </c>
      <c r="K152" s="227"/>
      <c r="L152" s="45"/>
      <c r="M152" s="228" t="s">
        <v>1</v>
      </c>
      <c r="N152" s="229" t="s">
        <v>42</v>
      </c>
      <c r="O152" s="92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2" t="s">
        <v>146</v>
      </c>
      <c r="AT152" s="232" t="s">
        <v>142</v>
      </c>
      <c r="AU152" s="232" t="s">
        <v>85</v>
      </c>
      <c r="AY152" s="18" t="s">
        <v>140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8" t="s">
        <v>85</v>
      </c>
      <c r="BK152" s="233">
        <f>ROUND(I152*H152,2)</f>
        <v>0</v>
      </c>
      <c r="BL152" s="18" t="s">
        <v>146</v>
      </c>
      <c r="BM152" s="232" t="s">
        <v>979</v>
      </c>
    </row>
    <row r="153" s="2" customFormat="1" ht="21.75" customHeight="1">
      <c r="A153" s="39"/>
      <c r="B153" s="40"/>
      <c r="C153" s="220" t="s">
        <v>289</v>
      </c>
      <c r="D153" s="220" t="s">
        <v>142</v>
      </c>
      <c r="E153" s="221" t="s">
        <v>927</v>
      </c>
      <c r="F153" s="222" t="s">
        <v>928</v>
      </c>
      <c r="G153" s="223" t="s">
        <v>166</v>
      </c>
      <c r="H153" s="224">
        <v>3.7999999999999998</v>
      </c>
      <c r="I153" s="225"/>
      <c r="J153" s="226">
        <f>ROUND(I153*H153,2)</f>
        <v>0</v>
      </c>
      <c r="K153" s="227"/>
      <c r="L153" s="45"/>
      <c r="M153" s="228" t="s">
        <v>1</v>
      </c>
      <c r="N153" s="229" t="s">
        <v>42</v>
      </c>
      <c r="O153" s="92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146</v>
      </c>
      <c r="AT153" s="232" t="s">
        <v>142</v>
      </c>
      <c r="AU153" s="232" t="s">
        <v>85</v>
      </c>
      <c r="AY153" s="18" t="s">
        <v>140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8" t="s">
        <v>85</v>
      </c>
      <c r="BK153" s="233">
        <f>ROUND(I153*H153,2)</f>
        <v>0</v>
      </c>
      <c r="BL153" s="18" t="s">
        <v>146</v>
      </c>
      <c r="BM153" s="232" t="s">
        <v>980</v>
      </c>
    </row>
    <row r="154" s="2" customFormat="1" ht="21.75" customHeight="1">
      <c r="A154" s="39"/>
      <c r="B154" s="40"/>
      <c r="C154" s="220" t="s">
        <v>321</v>
      </c>
      <c r="D154" s="220" t="s">
        <v>142</v>
      </c>
      <c r="E154" s="221" t="s">
        <v>927</v>
      </c>
      <c r="F154" s="222" t="s">
        <v>928</v>
      </c>
      <c r="G154" s="223" t="s">
        <v>166</v>
      </c>
      <c r="H154" s="224">
        <v>4.5599999999999996</v>
      </c>
      <c r="I154" s="225"/>
      <c r="J154" s="226">
        <f>ROUND(I154*H154,2)</f>
        <v>0</v>
      </c>
      <c r="K154" s="227"/>
      <c r="L154" s="45"/>
      <c r="M154" s="228" t="s">
        <v>1</v>
      </c>
      <c r="N154" s="229" t="s">
        <v>42</v>
      </c>
      <c r="O154" s="92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2" t="s">
        <v>146</v>
      </c>
      <c r="AT154" s="232" t="s">
        <v>142</v>
      </c>
      <c r="AU154" s="232" t="s">
        <v>85</v>
      </c>
      <c r="AY154" s="18" t="s">
        <v>140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8" t="s">
        <v>85</v>
      </c>
      <c r="BK154" s="233">
        <f>ROUND(I154*H154,2)</f>
        <v>0</v>
      </c>
      <c r="BL154" s="18" t="s">
        <v>146</v>
      </c>
      <c r="BM154" s="232" t="s">
        <v>981</v>
      </c>
    </row>
    <row r="155" s="2" customFormat="1" ht="16.5" customHeight="1">
      <c r="A155" s="39"/>
      <c r="B155" s="40"/>
      <c r="C155" s="220" t="s">
        <v>327</v>
      </c>
      <c r="D155" s="220" t="s">
        <v>142</v>
      </c>
      <c r="E155" s="221" t="s">
        <v>931</v>
      </c>
      <c r="F155" s="222" t="s">
        <v>932</v>
      </c>
      <c r="G155" s="223" t="s">
        <v>933</v>
      </c>
      <c r="H155" s="224">
        <v>1</v>
      </c>
      <c r="I155" s="225"/>
      <c r="J155" s="226">
        <f>ROUND(I155*H155,2)</f>
        <v>0</v>
      </c>
      <c r="K155" s="227"/>
      <c r="L155" s="45"/>
      <c r="M155" s="228" t="s">
        <v>1</v>
      </c>
      <c r="N155" s="229" t="s">
        <v>42</v>
      </c>
      <c r="O155" s="92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146</v>
      </c>
      <c r="AT155" s="232" t="s">
        <v>142</v>
      </c>
      <c r="AU155" s="232" t="s">
        <v>85</v>
      </c>
      <c r="AY155" s="18" t="s">
        <v>140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8" t="s">
        <v>85</v>
      </c>
      <c r="BK155" s="233">
        <f>ROUND(I155*H155,2)</f>
        <v>0</v>
      </c>
      <c r="BL155" s="18" t="s">
        <v>146</v>
      </c>
      <c r="BM155" s="232" t="s">
        <v>982</v>
      </c>
    </row>
    <row r="156" s="2" customFormat="1" ht="16.5" customHeight="1">
      <c r="A156" s="39"/>
      <c r="B156" s="40"/>
      <c r="C156" s="220" t="s">
        <v>333</v>
      </c>
      <c r="D156" s="220" t="s">
        <v>142</v>
      </c>
      <c r="E156" s="221" t="s">
        <v>935</v>
      </c>
      <c r="F156" s="222" t="s">
        <v>936</v>
      </c>
      <c r="G156" s="223" t="s">
        <v>933</v>
      </c>
      <c r="H156" s="224">
        <v>1</v>
      </c>
      <c r="I156" s="225"/>
      <c r="J156" s="226">
        <f>ROUND(I156*H156,2)</f>
        <v>0</v>
      </c>
      <c r="K156" s="227"/>
      <c r="L156" s="45"/>
      <c r="M156" s="228" t="s">
        <v>1</v>
      </c>
      <c r="N156" s="229" t="s">
        <v>42</v>
      </c>
      <c r="O156" s="92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2" t="s">
        <v>146</v>
      </c>
      <c r="AT156" s="232" t="s">
        <v>142</v>
      </c>
      <c r="AU156" s="232" t="s">
        <v>85</v>
      </c>
      <c r="AY156" s="18" t="s">
        <v>140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8" t="s">
        <v>85</v>
      </c>
      <c r="BK156" s="233">
        <f>ROUND(I156*H156,2)</f>
        <v>0</v>
      </c>
      <c r="BL156" s="18" t="s">
        <v>146</v>
      </c>
      <c r="BM156" s="232" t="s">
        <v>983</v>
      </c>
    </row>
    <row r="157" s="2" customFormat="1" ht="16.5" customHeight="1">
      <c r="A157" s="39"/>
      <c r="B157" s="40"/>
      <c r="C157" s="220" t="s">
        <v>296</v>
      </c>
      <c r="D157" s="220" t="s">
        <v>142</v>
      </c>
      <c r="E157" s="221" t="s">
        <v>938</v>
      </c>
      <c r="F157" s="222" t="s">
        <v>939</v>
      </c>
      <c r="G157" s="223" t="s">
        <v>867</v>
      </c>
      <c r="H157" s="224">
        <v>38</v>
      </c>
      <c r="I157" s="225"/>
      <c r="J157" s="226">
        <f>ROUND(I157*H157,2)</f>
        <v>0</v>
      </c>
      <c r="K157" s="227"/>
      <c r="L157" s="45"/>
      <c r="M157" s="295" t="s">
        <v>1</v>
      </c>
      <c r="N157" s="296" t="s">
        <v>42</v>
      </c>
      <c r="O157" s="297"/>
      <c r="P157" s="298">
        <f>O157*H157</f>
        <v>0</v>
      </c>
      <c r="Q157" s="298">
        <v>0</v>
      </c>
      <c r="R157" s="298">
        <f>Q157*H157</f>
        <v>0</v>
      </c>
      <c r="S157" s="298">
        <v>0</v>
      </c>
      <c r="T157" s="29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2" t="s">
        <v>146</v>
      </c>
      <c r="AT157" s="232" t="s">
        <v>142</v>
      </c>
      <c r="AU157" s="232" t="s">
        <v>85</v>
      </c>
      <c r="AY157" s="18" t="s">
        <v>140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8" t="s">
        <v>85</v>
      </c>
      <c r="BK157" s="233">
        <f>ROUND(I157*H157,2)</f>
        <v>0</v>
      </c>
      <c r="BL157" s="18" t="s">
        <v>146</v>
      </c>
      <c r="BM157" s="232" t="s">
        <v>984</v>
      </c>
    </row>
    <row r="158" s="2" customFormat="1" ht="6.96" customHeight="1">
      <c r="A158" s="39"/>
      <c r="B158" s="67"/>
      <c r="C158" s="68"/>
      <c r="D158" s="68"/>
      <c r="E158" s="68"/>
      <c r="F158" s="68"/>
      <c r="G158" s="68"/>
      <c r="H158" s="68"/>
      <c r="I158" s="68"/>
      <c r="J158" s="68"/>
      <c r="K158" s="68"/>
      <c r="L158" s="45"/>
      <c r="M158" s="39"/>
      <c r="O158" s="39"/>
      <c r="P158" s="39"/>
      <c r="Q158" s="39"/>
      <c r="R158" s="39"/>
      <c r="S158" s="39"/>
      <c r="T158" s="39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</row>
  </sheetData>
  <sheetProtection sheet="1" autoFilter="0" formatColumns="0" formatRows="0" objects="1" scenarios="1" spinCount="100000" saltValue="YOyhJF0KggeUKBCBH084ydBl8Su1HoNvReyh6BSCH5YcMhMspzaM/nMTEJM5Fhor+nr5W0DisfAqE1M9saOovw==" hashValue="hpGlhl/tfe60e3+EiUbRV2jaNcWDeRHDHQcPlQKcKMOWsHKSFfHulk7GzcPbdg2PlXFJ3Zpghu1w5sm0316Yow==" algorithmName="SHA-512" password="CC35"/>
  <autoFilter ref="C119:K15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106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Rekonstrukce polních cest, k.ú. Helvíkovice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985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10. 9. 2021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37</v>
      </c>
      <c r="E30" s="39"/>
      <c r="F30" s="39"/>
      <c r="G30" s="39"/>
      <c r="H30" s="39"/>
      <c r="I30" s="39"/>
      <c r="J30" s="152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39</v>
      </c>
      <c r="G32" s="39"/>
      <c r="H32" s="39"/>
      <c r="I32" s="153" t="s">
        <v>38</v>
      </c>
      <c r="J32" s="153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41</v>
      </c>
      <c r="E33" s="141" t="s">
        <v>42</v>
      </c>
      <c r="F33" s="155">
        <f>ROUND((SUM(BE119:BE163)),  2)</f>
        <v>0</v>
      </c>
      <c r="G33" s="39"/>
      <c r="H33" s="39"/>
      <c r="I33" s="156">
        <v>0.20999999999999999</v>
      </c>
      <c r="J33" s="155">
        <f>ROUND(((SUM(BE119:BE163))*I33),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43</v>
      </c>
      <c r="F34" s="155">
        <f>ROUND((SUM(BF119:BF163)),  2)</f>
        <v>0</v>
      </c>
      <c r="G34" s="39"/>
      <c r="H34" s="39"/>
      <c r="I34" s="156">
        <v>0.14999999999999999</v>
      </c>
      <c r="J34" s="155">
        <f>ROUND(((SUM(BF119:BF163))*I34),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44</v>
      </c>
      <c r="F35" s="155">
        <f>ROUND((SUM(BG119:BG163)),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45</v>
      </c>
      <c r="F36" s="155">
        <f>ROUND((SUM(BH119:BH163)),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46</v>
      </c>
      <c r="F37" s="155">
        <f>ROUND((SUM(BI119:BI163)),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Rekonstrukce polních cest, k.ú. Helvíkovice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803 - Sadové úpravy - Cesta C23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Helvíkovice</v>
      </c>
      <c r="G89" s="41"/>
      <c r="H89" s="41"/>
      <c r="I89" s="33" t="s">
        <v>22</v>
      </c>
      <c r="J89" s="80" t="str">
        <f>IF(J12="","",J12)</f>
        <v>10. 9. 2021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Obec Helvíkovice, Helvíkovice 3, 564 01 Žamberk</v>
      </c>
      <c r="G91" s="41"/>
      <c r="H91" s="41"/>
      <c r="I91" s="33" t="s">
        <v>30</v>
      </c>
      <c r="J91" s="37" t="str">
        <f>E21</f>
        <v>Kamil Hronovský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111</v>
      </c>
      <c r="D94" s="177"/>
      <c r="E94" s="177"/>
      <c r="F94" s="177"/>
      <c r="G94" s="177"/>
      <c r="H94" s="177"/>
      <c r="I94" s="177"/>
      <c r="J94" s="178" t="s">
        <v>112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113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114</v>
      </c>
    </row>
    <row r="97" s="9" customFormat="1" ht="24.96" customHeight="1">
      <c r="A97" s="9"/>
      <c r="B97" s="180"/>
      <c r="C97" s="181"/>
      <c r="D97" s="182" t="s">
        <v>942</v>
      </c>
      <c r="E97" s="183"/>
      <c r="F97" s="183"/>
      <c r="G97" s="183"/>
      <c r="H97" s="183"/>
      <c r="I97" s="183"/>
      <c r="J97" s="184">
        <f>J120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943</v>
      </c>
      <c r="E98" s="183"/>
      <c r="F98" s="183"/>
      <c r="G98" s="183"/>
      <c r="H98" s="183"/>
      <c r="I98" s="183"/>
      <c r="J98" s="184">
        <f>J137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827</v>
      </c>
      <c r="E99" s="183"/>
      <c r="F99" s="183"/>
      <c r="G99" s="183"/>
      <c r="H99" s="183"/>
      <c r="I99" s="183"/>
      <c r="J99" s="184">
        <f>J147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125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75" t="str">
        <f>E7</f>
        <v>Rekonstrukce polních cest, k.ú. Helvíkovice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107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>SO 803 - Sadové úpravy - Cesta C23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>Helvíkovice</v>
      </c>
      <c r="G113" s="41"/>
      <c r="H113" s="41"/>
      <c r="I113" s="33" t="s">
        <v>22</v>
      </c>
      <c r="J113" s="80" t="str">
        <f>IF(J12="","",J12)</f>
        <v>10. 9. 2021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24</v>
      </c>
      <c r="D115" s="41"/>
      <c r="E115" s="41"/>
      <c r="F115" s="28" t="str">
        <f>E15</f>
        <v>Obec Helvíkovice, Helvíkovice 3, 564 01 Žamberk</v>
      </c>
      <c r="G115" s="41"/>
      <c r="H115" s="41"/>
      <c r="I115" s="33" t="s">
        <v>30</v>
      </c>
      <c r="J115" s="37" t="str">
        <f>E21</f>
        <v>Kamil Hronovský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28</v>
      </c>
      <c r="D116" s="41"/>
      <c r="E116" s="41"/>
      <c r="F116" s="28" t="str">
        <f>IF(E18="","",E18)</f>
        <v>Vyplň údaj</v>
      </c>
      <c r="G116" s="41"/>
      <c r="H116" s="41"/>
      <c r="I116" s="33" t="s">
        <v>33</v>
      </c>
      <c r="J116" s="37" t="str">
        <f>E24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2"/>
      <c r="B118" s="193"/>
      <c r="C118" s="194" t="s">
        <v>126</v>
      </c>
      <c r="D118" s="195" t="s">
        <v>62</v>
      </c>
      <c r="E118" s="195" t="s">
        <v>58</v>
      </c>
      <c r="F118" s="195" t="s">
        <v>59</v>
      </c>
      <c r="G118" s="195" t="s">
        <v>127</v>
      </c>
      <c r="H118" s="195" t="s">
        <v>128</v>
      </c>
      <c r="I118" s="195" t="s">
        <v>129</v>
      </c>
      <c r="J118" s="196" t="s">
        <v>112</v>
      </c>
      <c r="K118" s="197" t="s">
        <v>130</v>
      </c>
      <c r="L118" s="198"/>
      <c r="M118" s="101" t="s">
        <v>1</v>
      </c>
      <c r="N118" s="102" t="s">
        <v>41</v>
      </c>
      <c r="O118" s="102" t="s">
        <v>131</v>
      </c>
      <c r="P118" s="102" t="s">
        <v>132</v>
      </c>
      <c r="Q118" s="102" t="s">
        <v>133</v>
      </c>
      <c r="R118" s="102" t="s">
        <v>134</v>
      </c>
      <c r="S118" s="102" t="s">
        <v>135</v>
      </c>
      <c r="T118" s="103" t="s">
        <v>136</v>
      </c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</row>
    <row r="119" s="2" customFormat="1" ht="22.8" customHeight="1">
      <c r="A119" s="39"/>
      <c r="B119" s="40"/>
      <c r="C119" s="108" t="s">
        <v>137</v>
      </c>
      <c r="D119" s="41"/>
      <c r="E119" s="41"/>
      <c r="F119" s="41"/>
      <c r="G119" s="41"/>
      <c r="H119" s="41"/>
      <c r="I119" s="41"/>
      <c r="J119" s="199">
        <f>BK119</f>
        <v>0</v>
      </c>
      <c r="K119" s="41"/>
      <c r="L119" s="45"/>
      <c r="M119" s="104"/>
      <c r="N119" s="200"/>
      <c r="O119" s="105"/>
      <c r="P119" s="201">
        <f>P120+P137+P147</f>
        <v>0</v>
      </c>
      <c r="Q119" s="105"/>
      <c r="R119" s="201">
        <f>R120+R137+R147</f>
        <v>0</v>
      </c>
      <c r="S119" s="105"/>
      <c r="T119" s="202">
        <f>T120+T137+T147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76</v>
      </c>
      <c r="AU119" s="18" t="s">
        <v>114</v>
      </c>
      <c r="BK119" s="203">
        <f>BK120+BK137+BK147</f>
        <v>0</v>
      </c>
    </row>
    <row r="120" s="12" customFormat="1" ht="25.92" customHeight="1">
      <c r="A120" s="12"/>
      <c r="B120" s="204"/>
      <c r="C120" s="205"/>
      <c r="D120" s="206" t="s">
        <v>76</v>
      </c>
      <c r="E120" s="207" t="s">
        <v>860</v>
      </c>
      <c r="F120" s="207" t="s">
        <v>829</v>
      </c>
      <c r="G120" s="205"/>
      <c r="H120" s="205"/>
      <c r="I120" s="208"/>
      <c r="J120" s="209">
        <f>BK120</f>
        <v>0</v>
      </c>
      <c r="K120" s="205"/>
      <c r="L120" s="210"/>
      <c r="M120" s="211"/>
      <c r="N120" s="212"/>
      <c r="O120" s="212"/>
      <c r="P120" s="213">
        <f>SUM(P121:P136)</f>
        <v>0</v>
      </c>
      <c r="Q120" s="212"/>
      <c r="R120" s="213">
        <f>SUM(R121:R136)</f>
        <v>0</v>
      </c>
      <c r="S120" s="212"/>
      <c r="T120" s="214">
        <f>SUM(T121:T136)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5" t="s">
        <v>85</v>
      </c>
      <c r="AT120" s="216" t="s">
        <v>76</v>
      </c>
      <c r="AU120" s="216" t="s">
        <v>77</v>
      </c>
      <c r="AY120" s="215" t="s">
        <v>140</v>
      </c>
      <c r="BK120" s="217">
        <f>SUM(BK121:BK136)</f>
        <v>0</v>
      </c>
    </row>
    <row r="121" s="2" customFormat="1" ht="16.5" customHeight="1">
      <c r="A121" s="39"/>
      <c r="B121" s="40"/>
      <c r="C121" s="220" t="s">
        <v>85</v>
      </c>
      <c r="D121" s="220" t="s">
        <v>142</v>
      </c>
      <c r="E121" s="221" t="s">
        <v>944</v>
      </c>
      <c r="F121" s="222" t="s">
        <v>831</v>
      </c>
      <c r="G121" s="223" t="s">
        <v>1</v>
      </c>
      <c r="H121" s="224">
        <v>16</v>
      </c>
      <c r="I121" s="225"/>
      <c r="J121" s="226">
        <f>ROUND(I121*H121,2)</f>
        <v>0</v>
      </c>
      <c r="K121" s="227"/>
      <c r="L121" s="45"/>
      <c r="M121" s="228" t="s">
        <v>1</v>
      </c>
      <c r="N121" s="229" t="s">
        <v>42</v>
      </c>
      <c r="O121" s="92"/>
      <c r="P121" s="230">
        <f>O121*H121</f>
        <v>0</v>
      </c>
      <c r="Q121" s="230">
        <v>0</v>
      </c>
      <c r="R121" s="230">
        <f>Q121*H121</f>
        <v>0</v>
      </c>
      <c r="S121" s="230">
        <v>0</v>
      </c>
      <c r="T121" s="231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2" t="s">
        <v>146</v>
      </c>
      <c r="AT121" s="232" t="s">
        <v>142</v>
      </c>
      <c r="AU121" s="232" t="s">
        <v>85</v>
      </c>
      <c r="AY121" s="18" t="s">
        <v>140</v>
      </c>
      <c r="BE121" s="233">
        <f>IF(N121="základní",J121,0)</f>
        <v>0</v>
      </c>
      <c r="BF121" s="233">
        <f>IF(N121="snížená",J121,0)</f>
        <v>0</v>
      </c>
      <c r="BG121" s="233">
        <f>IF(N121="zákl. přenesená",J121,0)</f>
        <v>0</v>
      </c>
      <c r="BH121" s="233">
        <f>IF(N121="sníž. přenesená",J121,0)</f>
        <v>0</v>
      </c>
      <c r="BI121" s="233">
        <f>IF(N121="nulová",J121,0)</f>
        <v>0</v>
      </c>
      <c r="BJ121" s="18" t="s">
        <v>85</v>
      </c>
      <c r="BK121" s="233">
        <f>ROUND(I121*H121,2)</f>
        <v>0</v>
      </c>
      <c r="BL121" s="18" t="s">
        <v>146</v>
      </c>
      <c r="BM121" s="232" t="s">
        <v>986</v>
      </c>
    </row>
    <row r="122" s="2" customFormat="1" ht="16.5" customHeight="1">
      <c r="A122" s="39"/>
      <c r="B122" s="40"/>
      <c r="C122" s="220" t="s">
        <v>87</v>
      </c>
      <c r="D122" s="220" t="s">
        <v>142</v>
      </c>
      <c r="E122" s="221" t="s">
        <v>946</v>
      </c>
      <c r="F122" s="222" t="s">
        <v>835</v>
      </c>
      <c r="G122" s="223" t="s">
        <v>1</v>
      </c>
      <c r="H122" s="224">
        <v>13</v>
      </c>
      <c r="I122" s="225"/>
      <c r="J122" s="226">
        <f>ROUND(I122*H122,2)</f>
        <v>0</v>
      </c>
      <c r="K122" s="227"/>
      <c r="L122" s="45"/>
      <c r="M122" s="228" t="s">
        <v>1</v>
      </c>
      <c r="N122" s="229" t="s">
        <v>42</v>
      </c>
      <c r="O122" s="92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2" t="s">
        <v>146</v>
      </c>
      <c r="AT122" s="232" t="s">
        <v>142</v>
      </c>
      <c r="AU122" s="232" t="s">
        <v>85</v>
      </c>
      <c r="AY122" s="18" t="s">
        <v>140</v>
      </c>
      <c r="BE122" s="233">
        <f>IF(N122="základní",J122,0)</f>
        <v>0</v>
      </c>
      <c r="BF122" s="233">
        <f>IF(N122="snížená",J122,0)</f>
        <v>0</v>
      </c>
      <c r="BG122" s="233">
        <f>IF(N122="zákl. přenesená",J122,0)</f>
        <v>0</v>
      </c>
      <c r="BH122" s="233">
        <f>IF(N122="sníž. přenesená",J122,0)</f>
        <v>0</v>
      </c>
      <c r="BI122" s="233">
        <f>IF(N122="nulová",J122,0)</f>
        <v>0</v>
      </c>
      <c r="BJ122" s="18" t="s">
        <v>85</v>
      </c>
      <c r="BK122" s="233">
        <f>ROUND(I122*H122,2)</f>
        <v>0</v>
      </c>
      <c r="BL122" s="18" t="s">
        <v>146</v>
      </c>
      <c r="BM122" s="232" t="s">
        <v>987</v>
      </c>
    </row>
    <row r="123" s="2" customFormat="1" ht="16.5" customHeight="1">
      <c r="A123" s="39"/>
      <c r="B123" s="40"/>
      <c r="C123" s="220" t="s">
        <v>158</v>
      </c>
      <c r="D123" s="220" t="s">
        <v>142</v>
      </c>
      <c r="E123" s="221" t="s">
        <v>948</v>
      </c>
      <c r="F123" s="222" t="s">
        <v>838</v>
      </c>
      <c r="G123" s="223" t="s">
        <v>1</v>
      </c>
      <c r="H123" s="224">
        <v>12</v>
      </c>
      <c r="I123" s="225"/>
      <c r="J123" s="226">
        <f>ROUND(I123*H123,2)</f>
        <v>0</v>
      </c>
      <c r="K123" s="227"/>
      <c r="L123" s="45"/>
      <c r="M123" s="228" t="s">
        <v>1</v>
      </c>
      <c r="N123" s="229" t="s">
        <v>42</v>
      </c>
      <c r="O123" s="92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2" t="s">
        <v>146</v>
      </c>
      <c r="AT123" s="232" t="s">
        <v>142</v>
      </c>
      <c r="AU123" s="232" t="s">
        <v>85</v>
      </c>
      <c r="AY123" s="18" t="s">
        <v>140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8" t="s">
        <v>85</v>
      </c>
      <c r="BK123" s="233">
        <f>ROUND(I123*H123,2)</f>
        <v>0</v>
      </c>
      <c r="BL123" s="18" t="s">
        <v>146</v>
      </c>
      <c r="BM123" s="232" t="s">
        <v>988</v>
      </c>
    </row>
    <row r="124" s="2" customFormat="1" ht="16.5" customHeight="1">
      <c r="A124" s="39"/>
      <c r="B124" s="40"/>
      <c r="C124" s="220" t="s">
        <v>177</v>
      </c>
      <c r="D124" s="220" t="s">
        <v>142</v>
      </c>
      <c r="E124" s="221" t="s">
        <v>950</v>
      </c>
      <c r="F124" s="222" t="s">
        <v>844</v>
      </c>
      <c r="G124" s="223" t="s">
        <v>1</v>
      </c>
      <c r="H124" s="224">
        <v>17</v>
      </c>
      <c r="I124" s="225"/>
      <c r="J124" s="226">
        <f>ROUND(I124*H124,2)</f>
        <v>0</v>
      </c>
      <c r="K124" s="227"/>
      <c r="L124" s="45"/>
      <c r="M124" s="228" t="s">
        <v>1</v>
      </c>
      <c r="N124" s="229" t="s">
        <v>42</v>
      </c>
      <c r="O124" s="92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2" t="s">
        <v>146</v>
      </c>
      <c r="AT124" s="232" t="s">
        <v>142</v>
      </c>
      <c r="AU124" s="232" t="s">
        <v>85</v>
      </c>
      <c r="AY124" s="18" t="s">
        <v>140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8" t="s">
        <v>85</v>
      </c>
      <c r="BK124" s="233">
        <f>ROUND(I124*H124,2)</f>
        <v>0</v>
      </c>
      <c r="BL124" s="18" t="s">
        <v>146</v>
      </c>
      <c r="BM124" s="232" t="s">
        <v>989</v>
      </c>
    </row>
    <row r="125" s="2" customFormat="1" ht="16.5" customHeight="1">
      <c r="A125" s="39"/>
      <c r="B125" s="40"/>
      <c r="C125" s="220" t="s">
        <v>183</v>
      </c>
      <c r="D125" s="220" t="s">
        <v>142</v>
      </c>
      <c r="E125" s="221" t="s">
        <v>952</v>
      </c>
      <c r="F125" s="222" t="s">
        <v>847</v>
      </c>
      <c r="G125" s="223" t="s">
        <v>1</v>
      </c>
      <c r="H125" s="224">
        <v>9</v>
      </c>
      <c r="I125" s="225"/>
      <c r="J125" s="226">
        <f>ROUND(I125*H125,2)</f>
        <v>0</v>
      </c>
      <c r="K125" s="227"/>
      <c r="L125" s="45"/>
      <c r="M125" s="228" t="s">
        <v>1</v>
      </c>
      <c r="N125" s="229" t="s">
        <v>42</v>
      </c>
      <c r="O125" s="92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2" t="s">
        <v>146</v>
      </c>
      <c r="AT125" s="232" t="s">
        <v>142</v>
      </c>
      <c r="AU125" s="232" t="s">
        <v>85</v>
      </c>
      <c r="AY125" s="18" t="s">
        <v>140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8" t="s">
        <v>85</v>
      </c>
      <c r="BK125" s="233">
        <f>ROUND(I125*H125,2)</f>
        <v>0</v>
      </c>
      <c r="BL125" s="18" t="s">
        <v>146</v>
      </c>
      <c r="BM125" s="232" t="s">
        <v>990</v>
      </c>
    </row>
    <row r="126" s="2" customFormat="1" ht="16.5" customHeight="1">
      <c r="A126" s="39"/>
      <c r="B126" s="40"/>
      <c r="C126" s="220" t="s">
        <v>189</v>
      </c>
      <c r="D126" s="220" t="s">
        <v>142</v>
      </c>
      <c r="E126" s="221" t="s">
        <v>954</v>
      </c>
      <c r="F126" s="222" t="s">
        <v>850</v>
      </c>
      <c r="G126" s="223" t="s">
        <v>1</v>
      </c>
      <c r="H126" s="224">
        <v>5</v>
      </c>
      <c r="I126" s="225"/>
      <c r="J126" s="226">
        <f>ROUND(I126*H126,2)</f>
        <v>0</v>
      </c>
      <c r="K126" s="227"/>
      <c r="L126" s="45"/>
      <c r="M126" s="228" t="s">
        <v>1</v>
      </c>
      <c r="N126" s="229" t="s">
        <v>42</v>
      </c>
      <c r="O126" s="92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2" t="s">
        <v>146</v>
      </c>
      <c r="AT126" s="232" t="s">
        <v>142</v>
      </c>
      <c r="AU126" s="232" t="s">
        <v>85</v>
      </c>
      <c r="AY126" s="18" t="s">
        <v>140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8" t="s">
        <v>85</v>
      </c>
      <c r="BK126" s="233">
        <f>ROUND(I126*H126,2)</f>
        <v>0</v>
      </c>
      <c r="BL126" s="18" t="s">
        <v>146</v>
      </c>
      <c r="BM126" s="232" t="s">
        <v>991</v>
      </c>
    </row>
    <row r="127" s="2" customFormat="1" ht="16.5" customHeight="1">
      <c r="A127" s="39"/>
      <c r="B127" s="40"/>
      <c r="C127" s="220" t="s">
        <v>195</v>
      </c>
      <c r="D127" s="220" t="s">
        <v>142</v>
      </c>
      <c r="E127" s="221" t="s">
        <v>956</v>
      </c>
      <c r="F127" s="222" t="s">
        <v>853</v>
      </c>
      <c r="G127" s="223" t="s">
        <v>1</v>
      </c>
      <c r="H127" s="224">
        <v>7</v>
      </c>
      <c r="I127" s="225"/>
      <c r="J127" s="226">
        <f>ROUND(I127*H127,2)</f>
        <v>0</v>
      </c>
      <c r="K127" s="227"/>
      <c r="L127" s="45"/>
      <c r="M127" s="228" t="s">
        <v>1</v>
      </c>
      <c r="N127" s="229" t="s">
        <v>42</v>
      </c>
      <c r="O127" s="92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2" t="s">
        <v>146</v>
      </c>
      <c r="AT127" s="232" t="s">
        <v>142</v>
      </c>
      <c r="AU127" s="232" t="s">
        <v>85</v>
      </c>
      <c r="AY127" s="18" t="s">
        <v>140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8" t="s">
        <v>85</v>
      </c>
      <c r="BK127" s="233">
        <f>ROUND(I127*H127,2)</f>
        <v>0</v>
      </c>
      <c r="BL127" s="18" t="s">
        <v>146</v>
      </c>
      <c r="BM127" s="232" t="s">
        <v>992</v>
      </c>
    </row>
    <row r="128" s="2" customFormat="1" ht="16.5" customHeight="1">
      <c r="A128" s="39"/>
      <c r="B128" s="40"/>
      <c r="C128" s="220" t="s">
        <v>146</v>
      </c>
      <c r="D128" s="220" t="s">
        <v>142</v>
      </c>
      <c r="E128" s="221" t="s">
        <v>993</v>
      </c>
      <c r="F128" s="222" t="s">
        <v>841</v>
      </c>
      <c r="G128" s="223" t="s">
        <v>1</v>
      </c>
      <c r="H128" s="224">
        <v>10</v>
      </c>
      <c r="I128" s="225"/>
      <c r="J128" s="226">
        <f>ROUND(I128*H128,2)</f>
        <v>0</v>
      </c>
      <c r="K128" s="227"/>
      <c r="L128" s="45"/>
      <c r="M128" s="228" t="s">
        <v>1</v>
      </c>
      <c r="N128" s="229" t="s">
        <v>42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146</v>
      </c>
      <c r="AT128" s="232" t="s">
        <v>142</v>
      </c>
      <c r="AU128" s="232" t="s">
        <v>85</v>
      </c>
      <c r="AY128" s="18" t="s">
        <v>140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8" t="s">
        <v>85</v>
      </c>
      <c r="BK128" s="233">
        <f>ROUND(I128*H128,2)</f>
        <v>0</v>
      </c>
      <c r="BL128" s="18" t="s">
        <v>146</v>
      </c>
      <c r="BM128" s="232" t="s">
        <v>994</v>
      </c>
    </row>
    <row r="129" s="2" customFormat="1" ht="16.5" customHeight="1">
      <c r="A129" s="39"/>
      <c r="B129" s="40"/>
      <c r="C129" s="220" t="s">
        <v>204</v>
      </c>
      <c r="D129" s="220" t="s">
        <v>142</v>
      </c>
      <c r="E129" s="221" t="s">
        <v>995</v>
      </c>
      <c r="F129" s="222" t="s">
        <v>996</v>
      </c>
      <c r="G129" s="223" t="s">
        <v>1</v>
      </c>
      <c r="H129" s="224">
        <v>14</v>
      </c>
      <c r="I129" s="225"/>
      <c r="J129" s="226">
        <f>ROUND(I129*H129,2)</f>
        <v>0</v>
      </c>
      <c r="K129" s="227"/>
      <c r="L129" s="45"/>
      <c r="M129" s="228" t="s">
        <v>1</v>
      </c>
      <c r="N129" s="229" t="s">
        <v>42</v>
      </c>
      <c r="O129" s="92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2" t="s">
        <v>146</v>
      </c>
      <c r="AT129" s="232" t="s">
        <v>142</v>
      </c>
      <c r="AU129" s="232" t="s">
        <v>85</v>
      </c>
      <c r="AY129" s="18" t="s">
        <v>140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8" t="s">
        <v>85</v>
      </c>
      <c r="BK129" s="233">
        <f>ROUND(I129*H129,2)</f>
        <v>0</v>
      </c>
      <c r="BL129" s="18" t="s">
        <v>146</v>
      </c>
      <c r="BM129" s="232" t="s">
        <v>997</v>
      </c>
    </row>
    <row r="130" s="2" customFormat="1" ht="16.5" customHeight="1">
      <c r="A130" s="39"/>
      <c r="B130" s="40"/>
      <c r="C130" s="220" t="s">
        <v>209</v>
      </c>
      <c r="D130" s="220" t="s">
        <v>142</v>
      </c>
      <c r="E130" s="221" t="s">
        <v>998</v>
      </c>
      <c r="F130" s="222" t="s">
        <v>999</v>
      </c>
      <c r="G130" s="223" t="s">
        <v>1</v>
      </c>
      <c r="H130" s="224">
        <v>13</v>
      </c>
      <c r="I130" s="225"/>
      <c r="J130" s="226">
        <f>ROUND(I130*H130,2)</f>
        <v>0</v>
      </c>
      <c r="K130" s="227"/>
      <c r="L130" s="45"/>
      <c r="M130" s="228" t="s">
        <v>1</v>
      </c>
      <c r="N130" s="229" t="s">
        <v>42</v>
      </c>
      <c r="O130" s="92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146</v>
      </c>
      <c r="AT130" s="232" t="s">
        <v>142</v>
      </c>
      <c r="AU130" s="232" t="s">
        <v>85</v>
      </c>
      <c r="AY130" s="18" t="s">
        <v>140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8" t="s">
        <v>85</v>
      </c>
      <c r="BK130" s="233">
        <f>ROUND(I130*H130,2)</f>
        <v>0</v>
      </c>
      <c r="BL130" s="18" t="s">
        <v>146</v>
      </c>
      <c r="BM130" s="232" t="s">
        <v>1000</v>
      </c>
    </row>
    <row r="131" s="2" customFormat="1" ht="16.5" customHeight="1">
      <c r="A131" s="39"/>
      <c r="B131" s="40"/>
      <c r="C131" s="220" t="s">
        <v>214</v>
      </c>
      <c r="D131" s="220" t="s">
        <v>142</v>
      </c>
      <c r="E131" s="221" t="s">
        <v>1001</v>
      </c>
      <c r="F131" s="222" t="s">
        <v>1002</v>
      </c>
      <c r="G131" s="223" t="s">
        <v>1</v>
      </c>
      <c r="H131" s="224">
        <v>8</v>
      </c>
      <c r="I131" s="225"/>
      <c r="J131" s="226">
        <f>ROUND(I131*H131,2)</f>
        <v>0</v>
      </c>
      <c r="K131" s="227"/>
      <c r="L131" s="45"/>
      <c r="M131" s="228" t="s">
        <v>1</v>
      </c>
      <c r="N131" s="229" t="s">
        <v>42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146</v>
      </c>
      <c r="AT131" s="232" t="s">
        <v>142</v>
      </c>
      <c r="AU131" s="232" t="s">
        <v>85</v>
      </c>
      <c r="AY131" s="18" t="s">
        <v>140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85</v>
      </c>
      <c r="BK131" s="233">
        <f>ROUND(I131*H131,2)</f>
        <v>0</v>
      </c>
      <c r="BL131" s="18" t="s">
        <v>146</v>
      </c>
      <c r="BM131" s="232" t="s">
        <v>1003</v>
      </c>
    </row>
    <row r="132" s="2" customFormat="1" ht="16.5" customHeight="1">
      <c r="A132" s="39"/>
      <c r="B132" s="40"/>
      <c r="C132" s="220" t="s">
        <v>220</v>
      </c>
      <c r="D132" s="220" t="s">
        <v>142</v>
      </c>
      <c r="E132" s="221" t="s">
        <v>1004</v>
      </c>
      <c r="F132" s="222" t="s">
        <v>1005</v>
      </c>
      <c r="G132" s="223" t="s">
        <v>1</v>
      </c>
      <c r="H132" s="224">
        <v>8</v>
      </c>
      <c r="I132" s="225"/>
      <c r="J132" s="226">
        <f>ROUND(I132*H132,2)</f>
        <v>0</v>
      </c>
      <c r="K132" s="227"/>
      <c r="L132" s="45"/>
      <c r="M132" s="228" t="s">
        <v>1</v>
      </c>
      <c r="N132" s="229" t="s">
        <v>42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146</v>
      </c>
      <c r="AT132" s="232" t="s">
        <v>142</v>
      </c>
      <c r="AU132" s="232" t="s">
        <v>85</v>
      </c>
      <c r="AY132" s="18" t="s">
        <v>140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85</v>
      </c>
      <c r="BK132" s="233">
        <f>ROUND(I132*H132,2)</f>
        <v>0</v>
      </c>
      <c r="BL132" s="18" t="s">
        <v>146</v>
      </c>
      <c r="BM132" s="232" t="s">
        <v>1006</v>
      </c>
    </row>
    <row r="133" s="2" customFormat="1" ht="16.5" customHeight="1">
      <c r="A133" s="39"/>
      <c r="B133" s="40"/>
      <c r="C133" s="220" t="s">
        <v>225</v>
      </c>
      <c r="D133" s="220" t="s">
        <v>142</v>
      </c>
      <c r="E133" s="221" t="s">
        <v>1007</v>
      </c>
      <c r="F133" s="222" t="s">
        <v>1008</v>
      </c>
      <c r="G133" s="223" t="s">
        <v>1</v>
      </c>
      <c r="H133" s="224">
        <v>2</v>
      </c>
      <c r="I133" s="225"/>
      <c r="J133" s="226">
        <f>ROUND(I133*H133,2)</f>
        <v>0</v>
      </c>
      <c r="K133" s="227"/>
      <c r="L133" s="45"/>
      <c r="M133" s="228" t="s">
        <v>1</v>
      </c>
      <c r="N133" s="229" t="s">
        <v>42</v>
      </c>
      <c r="O133" s="92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2" t="s">
        <v>146</v>
      </c>
      <c r="AT133" s="232" t="s">
        <v>142</v>
      </c>
      <c r="AU133" s="232" t="s">
        <v>85</v>
      </c>
      <c r="AY133" s="18" t="s">
        <v>140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8" t="s">
        <v>85</v>
      </c>
      <c r="BK133" s="233">
        <f>ROUND(I133*H133,2)</f>
        <v>0</v>
      </c>
      <c r="BL133" s="18" t="s">
        <v>146</v>
      </c>
      <c r="BM133" s="232" t="s">
        <v>1009</v>
      </c>
    </row>
    <row r="134" s="2" customFormat="1" ht="16.5" customHeight="1">
      <c r="A134" s="39"/>
      <c r="B134" s="40"/>
      <c r="C134" s="220" t="s">
        <v>230</v>
      </c>
      <c r="D134" s="220" t="s">
        <v>142</v>
      </c>
      <c r="E134" s="221" t="s">
        <v>1010</v>
      </c>
      <c r="F134" s="222" t="s">
        <v>1011</v>
      </c>
      <c r="G134" s="223" t="s">
        <v>1</v>
      </c>
      <c r="H134" s="224">
        <v>2</v>
      </c>
      <c r="I134" s="225"/>
      <c r="J134" s="226">
        <f>ROUND(I134*H134,2)</f>
        <v>0</v>
      </c>
      <c r="K134" s="227"/>
      <c r="L134" s="45"/>
      <c r="M134" s="228" t="s">
        <v>1</v>
      </c>
      <c r="N134" s="229" t="s">
        <v>42</v>
      </c>
      <c r="O134" s="92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146</v>
      </c>
      <c r="AT134" s="232" t="s">
        <v>142</v>
      </c>
      <c r="AU134" s="232" t="s">
        <v>85</v>
      </c>
      <c r="AY134" s="18" t="s">
        <v>140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8" t="s">
        <v>85</v>
      </c>
      <c r="BK134" s="233">
        <f>ROUND(I134*H134,2)</f>
        <v>0</v>
      </c>
      <c r="BL134" s="18" t="s">
        <v>146</v>
      </c>
      <c r="BM134" s="232" t="s">
        <v>1012</v>
      </c>
    </row>
    <row r="135" s="2" customFormat="1">
      <c r="A135" s="39"/>
      <c r="B135" s="40"/>
      <c r="C135" s="41"/>
      <c r="D135" s="241" t="s">
        <v>201</v>
      </c>
      <c r="E135" s="41"/>
      <c r="F135" s="294" t="s">
        <v>1013</v>
      </c>
      <c r="G135" s="41"/>
      <c r="H135" s="41"/>
      <c r="I135" s="236"/>
      <c r="J135" s="41"/>
      <c r="K135" s="41"/>
      <c r="L135" s="45"/>
      <c r="M135" s="237"/>
      <c r="N135" s="238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201</v>
      </c>
      <c r="AU135" s="18" t="s">
        <v>85</v>
      </c>
    </row>
    <row r="136" s="2" customFormat="1" ht="16.5" customHeight="1">
      <c r="A136" s="39"/>
      <c r="B136" s="40"/>
      <c r="C136" s="220" t="s">
        <v>379</v>
      </c>
      <c r="D136" s="220" t="s">
        <v>142</v>
      </c>
      <c r="E136" s="221" t="s">
        <v>856</v>
      </c>
      <c r="F136" s="222" t="s">
        <v>857</v>
      </c>
      <c r="G136" s="223" t="s">
        <v>858</v>
      </c>
      <c r="H136" s="300"/>
      <c r="I136" s="225"/>
      <c r="J136" s="226">
        <f>ROUND(I136*H136,2)</f>
        <v>0</v>
      </c>
      <c r="K136" s="227"/>
      <c r="L136" s="45"/>
      <c r="M136" s="228" t="s">
        <v>1</v>
      </c>
      <c r="N136" s="229" t="s">
        <v>42</v>
      </c>
      <c r="O136" s="92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146</v>
      </c>
      <c r="AT136" s="232" t="s">
        <v>142</v>
      </c>
      <c r="AU136" s="232" t="s">
        <v>85</v>
      </c>
      <c r="AY136" s="18" t="s">
        <v>140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8" t="s">
        <v>85</v>
      </c>
      <c r="BK136" s="233">
        <f>ROUND(I136*H136,2)</f>
        <v>0</v>
      </c>
      <c r="BL136" s="18" t="s">
        <v>146</v>
      </c>
      <c r="BM136" s="232" t="s">
        <v>1014</v>
      </c>
    </row>
    <row r="137" s="12" customFormat="1" ht="25.92" customHeight="1">
      <c r="A137" s="12"/>
      <c r="B137" s="204"/>
      <c r="C137" s="205"/>
      <c r="D137" s="206" t="s">
        <v>76</v>
      </c>
      <c r="E137" s="207" t="s">
        <v>959</v>
      </c>
      <c r="F137" s="207" t="s">
        <v>861</v>
      </c>
      <c r="G137" s="205"/>
      <c r="H137" s="205"/>
      <c r="I137" s="208"/>
      <c r="J137" s="209">
        <f>BK137</f>
        <v>0</v>
      </c>
      <c r="K137" s="205"/>
      <c r="L137" s="210"/>
      <c r="M137" s="211"/>
      <c r="N137" s="212"/>
      <c r="O137" s="212"/>
      <c r="P137" s="213">
        <f>SUM(P138:P146)</f>
        <v>0</v>
      </c>
      <c r="Q137" s="212"/>
      <c r="R137" s="213">
        <f>SUM(R138:R146)</f>
        <v>0</v>
      </c>
      <c r="S137" s="212"/>
      <c r="T137" s="214">
        <f>SUM(T138:T146)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5" t="s">
        <v>85</v>
      </c>
      <c r="AT137" s="216" t="s">
        <v>76</v>
      </c>
      <c r="AU137" s="216" t="s">
        <v>77</v>
      </c>
      <c r="AY137" s="215" t="s">
        <v>140</v>
      </c>
      <c r="BK137" s="217">
        <f>SUM(BK138:BK146)</f>
        <v>0</v>
      </c>
    </row>
    <row r="138" s="2" customFormat="1" ht="16.5" customHeight="1">
      <c r="A138" s="39"/>
      <c r="B138" s="40"/>
      <c r="C138" s="220" t="s">
        <v>8</v>
      </c>
      <c r="D138" s="220" t="s">
        <v>142</v>
      </c>
      <c r="E138" s="221" t="s">
        <v>862</v>
      </c>
      <c r="F138" s="222" t="s">
        <v>863</v>
      </c>
      <c r="G138" s="223" t="s">
        <v>243</v>
      </c>
      <c r="H138" s="224">
        <v>2.7200000000000002</v>
      </c>
      <c r="I138" s="225"/>
      <c r="J138" s="226">
        <f>ROUND(I138*H138,2)</f>
        <v>0</v>
      </c>
      <c r="K138" s="227"/>
      <c r="L138" s="45"/>
      <c r="M138" s="228" t="s">
        <v>1</v>
      </c>
      <c r="N138" s="229" t="s">
        <v>42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146</v>
      </c>
      <c r="AT138" s="232" t="s">
        <v>142</v>
      </c>
      <c r="AU138" s="232" t="s">
        <v>85</v>
      </c>
      <c r="AY138" s="18" t="s">
        <v>140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85</v>
      </c>
      <c r="BK138" s="233">
        <f>ROUND(I138*H138,2)</f>
        <v>0</v>
      </c>
      <c r="BL138" s="18" t="s">
        <v>146</v>
      </c>
      <c r="BM138" s="232" t="s">
        <v>1015</v>
      </c>
    </row>
    <row r="139" s="2" customFormat="1" ht="33" customHeight="1">
      <c r="A139" s="39"/>
      <c r="B139" s="40"/>
      <c r="C139" s="220" t="s">
        <v>240</v>
      </c>
      <c r="D139" s="220" t="s">
        <v>142</v>
      </c>
      <c r="E139" s="221" t="s">
        <v>865</v>
      </c>
      <c r="F139" s="222" t="s">
        <v>866</v>
      </c>
      <c r="G139" s="223" t="s">
        <v>867</v>
      </c>
      <c r="H139" s="224">
        <v>408</v>
      </c>
      <c r="I139" s="225"/>
      <c r="J139" s="226">
        <f>ROUND(I139*H139,2)</f>
        <v>0</v>
      </c>
      <c r="K139" s="227"/>
      <c r="L139" s="45"/>
      <c r="M139" s="228" t="s">
        <v>1</v>
      </c>
      <c r="N139" s="229" t="s">
        <v>42</v>
      </c>
      <c r="O139" s="92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146</v>
      </c>
      <c r="AT139" s="232" t="s">
        <v>142</v>
      </c>
      <c r="AU139" s="232" t="s">
        <v>85</v>
      </c>
      <c r="AY139" s="18" t="s">
        <v>140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8" t="s">
        <v>85</v>
      </c>
      <c r="BK139" s="233">
        <f>ROUND(I139*H139,2)</f>
        <v>0</v>
      </c>
      <c r="BL139" s="18" t="s">
        <v>146</v>
      </c>
      <c r="BM139" s="232" t="s">
        <v>1016</v>
      </c>
    </row>
    <row r="140" s="2" customFormat="1" ht="16.5" customHeight="1">
      <c r="A140" s="39"/>
      <c r="B140" s="40"/>
      <c r="C140" s="220" t="s">
        <v>246</v>
      </c>
      <c r="D140" s="220" t="s">
        <v>142</v>
      </c>
      <c r="E140" s="221" t="s">
        <v>869</v>
      </c>
      <c r="F140" s="222" t="s">
        <v>870</v>
      </c>
      <c r="G140" s="223" t="s">
        <v>867</v>
      </c>
      <c r="H140" s="224">
        <v>816</v>
      </c>
      <c r="I140" s="225"/>
      <c r="J140" s="226">
        <f>ROUND(I140*H140,2)</f>
        <v>0</v>
      </c>
      <c r="K140" s="227"/>
      <c r="L140" s="45"/>
      <c r="M140" s="228" t="s">
        <v>1</v>
      </c>
      <c r="N140" s="229" t="s">
        <v>42</v>
      </c>
      <c r="O140" s="92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146</v>
      </c>
      <c r="AT140" s="232" t="s">
        <v>142</v>
      </c>
      <c r="AU140" s="232" t="s">
        <v>85</v>
      </c>
      <c r="AY140" s="18" t="s">
        <v>140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85</v>
      </c>
      <c r="BK140" s="233">
        <f>ROUND(I140*H140,2)</f>
        <v>0</v>
      </c>
      <c r="BL140" s="18" t="s">
        <v>146</v>
      </c>
      <c r="BM140" s="232" t="s">
        <v>1017</v>
      </c>
    </row>
    <row r="141" s="2" customFormat="1" ht="16.5" customHeight="1">
      <c r="A141" s="39"/>
      <c r="B141" s="40"/>
      <c r="C141" s="220" t="s">
        <v>254</v>
      </c>
      <c r="D141" s="220" t="s">
        <v>142</v>
      </c>
      <c r="E141" s="221" t="s">
        <v>872</v>
      </c>
      <c r="F141" s="222" t="s">
        <v>873</v>
      </c>
      <c r="G141" s="223" t="s">
        <v>874</v>
      </c>
      <c r="H141" s="224">
        <v>244.80000000000001</v>
      </c>
      <c r="I141" s="225"/>
      <c r="J141" s="226">
        <f>ROUND(I141*H141,2)</f>
        <v>0</v>
      </c>
      <c r="K141" s="227"/>
      <c r="L141" s="45"/>
      <c r="M141" s="228" t="s">
        <v>1</v>
      </c>
      <c r="N141" s="229" t="s">
        <v>42</v>
      </c>
      <c r="O141" s="92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2" t="s">
        <v>146</v>
      </c>
      <c r="AT141" s="232" t="s">
        <v>142</v>
      </c>
      <c r="AU141" s="232" t="s">
        <v>85</v>
      </c>
      <c r="AY141" s="18" t="s">
        <v>140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8" t="s">
        <v>85</v>
      </c>
      <c r="BK141" s="233">
        <f>ROUND(I141*H141,2)</f>
        <v>0</v>
      </c>
      <c r="BL141" s="18" t="s">
        <v>146</v>
      </c>
      <c r="BM141" s="232" t="s">
        <v>1018</v>
      </c>
    </row>
    <row r="142" s="2" customFormat="1" ht="16.5" customHeight="1">
      <c r="A142" s="39"/>
      <c r="B142" s="40"/>
      <c r="C142" s="220" t="s">
        <v>259</v>
      </c>
      <c r="D142" s="220" t="s">
        <v>142</v>
      </c>
      <c r="E142" s="221" t="s">
        <v>876</v>
      </c>
      <c r="F142" s="222" t="s">
        <v>877</v>
      </c>
      <c r="G142" s="223" t="s">
        <v>874</v>
      </c>
      <c r="H142" s="224">
        <v>272</v>
      </c>
      <c r="I142" s="225"/>
      <c r="J142" s="226">
        <f>ROUND(I142*H142,2)</f>
        <v>0</v>
      </c>
      <c r="K142" s="227"/>
      <c r="L142" s="45"/>
      <c r="M142" s="228" t="s">
        <v>1</v>
      </c>
      <c r="N142" s="229" t="s">
        <v>42</v>
      </c>
      <c r="O142" s="92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146</v>
      </c>
      <c r="AT142" s="232" t="s">
        <v>142</v>
      </c>
      <c r="AU142" s="232" t="s">
        <v>85</v>
      </c>
      <c r="AY142" s="18" t="s">
        <v>140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85</v>
      </c>
      <c r="BK142" s="233">
        <f>ROUND(I142*H142,2)</f>
        <v>0</v>
      </c>
      <c r="BL142" s="18" t="s">
        <v>146</v>
      </c>
      <c r="BM142" s="232" t="s">
        <v>1019</v>
      </c>
    </row>
    <row r="143" s="2" customFormat="1" ht="16.5" customHeight="1">
      <c r="A143" s="39"/>
      <c r="B143" s="40"/>
      <c r="C143" s="220" t="s">
        <v>263</v>
      </c>
      <c r="D143" s="220" t="s">
        <v>142</v>
      </c>
      <c r="E143" s="221" t="s">
        <v>879</v>
      </c>
      <c r="F143" s="222" t="s">
        <v>880</v>
      </c>
      <c r="G143" s="223" t="s">
        <v>243</v>
      </c>
      <c r="H143" s="224">
        <v>0.81599999999999995</v>
      </c>
      <c r="I143" s="225"/>
      <c r="J143" s="226">
        <f>ROUND(I143*H143,2)</f>
        <v>0</v>
      </c>
      <c r="K143" s="227"/>
      <c r="L143" s="45"/>
      <c r="M143" s="228" t="s">
        <v>1</v>
      </c>
      <c r="N143" s="229" t="s">
        <v>42</v>
      </c>
      <c r="O143" s="92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146</v>
      </c>
      <c r="AT143" s="232" t="s">
        <v>142</v>
      </c>
      <c r="AU143" s="232" t="s">
        <v>85</v>
      </c>
      <c r="AY143" s="18" t="s">
        <v>140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85</v>
      </c>
      <c r="BK143" s="233">
        <f>ROUND(I143*H143,2)</f>
        <v>0</v>
      </c>
      <c r="BL143" s="18" t="s">
        <v>146</v>
      </c>
      <c r="BM143" s="232" t="s">
        <v>1020</v>
      </c>
    </row>
    <row r="144" s="2" customFormat="1" ht="24.15" customHeight="1">
      <c r="A144" s="39"/>
      <c r="B144" s="40"/>
      <c r="C144" s="220" t="s">
        <v>7</v>
      </c>
      <c r="D144" s="220" t="s">
        <v>142</v>
      </c>
      <c r="E144" s="221" t="s">
        <v>882</v>
      </c>
      <c r="F144" s="222" t="s">
        <v>883</v>
      </c>
      <c r="G144" s="223" t="s">
        <v>166</v>
      </c>
      <c r="H144" s="224">
        <v>10.880000000000001</v>
      </c>
      <c r="I144" s="225"/>
      <c r="J144" s="226">
        <f>ROUND(I144*H144,2)</f>
        <v>0</v>
      </c>
      <c r="K144" s="227"/>
      <c r="L144" s="45"/>
      <c r="M144" s="228" t="s">
        <v>1</v>
      </c>
      <c r="N144" s="229" t="s">
        <v>42</v>
      </c>
      <c r="O144" s="92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146</v>
      </c>
      <c r="AT144" s="232" t="s">
        <v>142</v>
      </c>
      <c r="AU144" s="232" t="s">
        <v>85</v>
      </c>
      <c r="AY144" s="18" t="s">
        <v>140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8" t="s">
        <v>85</v>
      </c>
      <c r="BK144" s="233">
        <f>ROUND(I144*H144,2)</f>
        <v>0</v>
      </c>
      <c r="BL144" s="18" t="s">
        <v>146</v>
      </c>
      <c r="BM144" s="232" t="s">
        <v>1021</v>
      </c>
    </row>
    <row r="145" s="2" customFormat="1" ht="21.75" customHeight="1">
      <c r="A145" s="39"/>
      <c r="B145" s="40"/>
      <c r="C145" s="220" t="s">
        <v>271</v>
      </c>
      <c r="D145" s="220" t="s">
        <v>142</v>
      </c>
      <c r="E145" s="221" t="s">
        <v>885</v>
      </c>
      <c r="F145" s="222" t="s">
        <v>886</v>
      </c>
      <c r="G145" s="223" t="s">
        <v>887</v>
      </c>
      <c r="H145" s="224">
        <v>13600</v>
      </c>
      <c r="I145" s="225"/>
      <c r="J145" s="226">
        <f>ROUND(I145*H145,2)</f>
        <v>0</v>
      </c>
      <c r="K145" s="227"/>
      <c r="L145" s="45"/>
      <c r="M145" s="228" t="s">
        <v>1</v>
      </c>
      <c r="N145" s="229" t="s">
        <v>42</v>
      </c>
      <c r="O145" s="92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146</v>
      </c>
      <c r="AT145" s="232" t="s">
        <v>142</v>
      </c>
      <c r="AU145" s="232" t="s">
        <v>85</v>
      </c>
      <c r="AY145" s="18" t="s">
        <v>140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8" t="s">
        <v>85</v>
      </c>
      <c r="BK145" s="233">
        <f>ROUND(I145*H145,2)</f>
        <v>0</v>
      </c>
      <c r="BL145" s="18" t="s">
        <v>146</v>
      </c>
      <c r="BM145" s="232" t="s">
        <v>1022</v>
      </c>
    </row>
    <row r="146" s="2" customFormat="1" ht="21.75" customHeight="1">
      <c r="A146" s="39"/>
      <c r="B146" s="40"/>
      <c r="C146" s="220" t="s">
        <v>276</v>
      </c>
      <c r="D146" s="220" t="s">
        <v>142</v>
      </c>
      <c r="E146" s="221" t="s">
        <v>889</v>
      </c>
      <c r="F146" s="222" t="s">
        <v>890</v>
      </c>
      <c r="G146" s="223" t="s">
        <v>887</v>
      </c>
      <c r="H146" s="224">
        <v>16320</v>
      </c>
      <c r="I146" s="225"/>
      <c r="J146" s="226">
        <f>ROUND(I146*H146,2)</f>
        <v>0</v>
      </c>
      <c r="K146" s="227"/>
      <c r="L146" s="45"/>
      <c r="M146" s="228" t="s">
        <v>1</v>
      </c>
      <c r="N146" s="229" t="s">
        <v>42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146</v>
      </c>
      <c r="AT146" s="232" t="s">
        <v>142</v>
      </c>
      <c r="AU146" s="232" t="s">
        <v>85</v>
      </c>
      <c r="AY146" s="18" t="s">
        <v>140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8" t="s">
        <v>85</v>
      </c>
      <c r="BK146" s="233">
        <f>ROUND(I146*H146,2)</f>
        <v>0</v>
      </c>
      <c r="BL146" s="18" t="s">
        <v>146</v>
      </c>
      <c r="BM146" s="232" t="s">
        <v>1023</v>
      </c>
    </row>
    <row r="147" s="12" customFormat="1" ht="25.92" customHeight="1">
      <c r="A147" s="12"/>
      <c r="B147" s="204"/>
      <c r="C147" s="205"/>
      <c r="D147" s="206" t="s">
        <v>76</v>
      </c>
      <c r="E147" s="207" t="s">
        <v>892</v>
      </c>
      <c r="F147" s="207" t="s">
        <v>861</v>
      </c>
      <c r="G147" s="205"/>
      <c r="H147" s="205"/>
      <c r="I147" s="208"/>
      <c r="J147" s="209">
        <f>BK147</f>
        <v>0</v>
      </c>
      <c r="K147" s="205"/>
      <c r="L147" s="210"/>
      <c r="M147" s="211"/>
      <c r="N147" s="212"/>
      <c r="O147" s="212"/>
      <c r="P147" s="213">
        <f>SUM(P148:P163)</f>
        <v>0</v>
      </c>
      <c r="Q147" s="212"/>
      <c r="R147" s="213">
        <f>SUM(R148:R163)</f>
        <v>0</v>
      </c>
      <c r="S147" s="212"/>
      <c r="T147" s="214">
        <f>SUM(T148:T163)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5" t="s">
        <v>85</v>
      </c>
      <c r="AT147" s="216" t="s">
        <v>76</v>
      </c>
      <c r="AU147" s="216" t="s">
        <v>77</v>
      </c>
      <c r="AY147" s="215" t="s">
        <v>140</v>
      </c>
      <c r="BK147" s="217">
        <f>SUM(BK148:BK163)</f>
        <v>0</v>
      </c>
    </row>
    <row r="148" s="2" customFormat="1" ht="66.75" customHeight="1">
      <c r="A148" s="39"/>
      <c r="B148" s="40"/>
      <c r="C148" s="220" t="s">
        <v>282</v>
      </c>
      <c r="D148" s="220" t="s">
        <v>142</v>
      </c>
      <c r="E148" s="221" t="s">
        <v>893</v>
      </c>
      <c r="F148" s="222" t="s">
        <v>894</v>
      </c>
      <c r="G148" s="223" t="s">
        <v>867</v>
      </c>
      <c r="H148" s="224">
        <v>136</v>
      </c>
      <c r="I148" s="225"/>
      <c r="J148" s="226">
        <f>ROUND(I148*H148,2)</f>
        <v>0</v>
      </c>
      <c r="K148" s="227"/>
      <c r="L148" s="45"/>
      <c r="M148" s="228" t="s">
        <v>1</v>
      </c>
      <c r="N148" s="229" t="s">
        <v>42</v>
      </c>
      <c r="O148" s="92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146</v>
      </c>
      <c r="AT148" s="232" t="s">
        <v>142</v>
      </c>
      <c r="AU148" s="232" t="s">
        <v>85</v>
      </c>
      <c r="AY148" s="18" t="s">
        <v>140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8" t="s">
        <v>85</v>
      </c>
      <c r="BK148" s="233">
        <f>ROUND(I148*H148,2)</f>
        <v>0</v>
      </c>
      <c r="BL148" s="18" t="s">
        <v>146</v>
      </c>
      <c r="BM148" s="232" t="s">
        <v>1024</v>
      </c>
    </row>
    <row r="149" s="2" customFormat="1" ht="37.8" customHeight="1">
      <c r="A149" s="39"/>
      <c r="B149" s="40"/>
      <c r="C149" s="220" t="s">
        <v>289</v>
      </c>
      <c r="D149" s="220" t="s">
        <v>142</v>
      </c>
      <c r="E149" s="221" t="s">
        <v>896</v>
      </c>
      <c r="F149" s="222" t="s">
        <v>897</v>
      </c>
      <c r="G149" s="223" t="s">
        <v>867</v>
      </c>
      <c r="H149" s="224">
        <v>136</v>
      </c>
      <c r="I149" s="225"/>
      <c r="J149" s="226">
        <f>ROUND(I149*H149,2)</f>
        <v>0</v>
      </c>
      <c r="K149" s="227"/>
      <c r="L149" s="45"/>
      <c r="M149" s="228" t="s">
        <v>1</v>
      </c>
      <c r="N149" s="229" t="s">
        <v>42</v>
      </c>
      <c r="O149" s="92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2" t="s">
        <v>146</v>
      </c>
      <c r="AT149" s="232" t="s">
        <v>142</v>
      </c>
      <c r="AU149" s="232" t="s">
        <v>85</v>
      </c>
      <c r="AY149" s="18" t="s">
        <v>140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8" t="s">
        <v>85</v>
      </c>
      <c r="BK149" s="233">
        <f>ROUND(I149*H149,2)</f>
        <v>0</v>
      </c>
      <c r="BL149" s="18" t="s">
        <v>146</v>
      </c>
      <c r="BM149" s="232" t="s">
        <v>1025</v>
      </c>
    </row>
    <row r="150" s="2" customFormat="1" ht="24.15" customHeight="1">
      <c r="A150" s="39"/>
      <c r="B150" s="40"/>
      <c r="C150" s="220" t="s">
        <v>303</v>
      </c>
      <c r="D150" s="220" t="s">
        <v>142</v>
      </c>
      <c r="E150" s="221" t="s">
        <v>899</v>
      </c>
      <c r="F150" s="222" t="s">
        <v>900</v>
      </c>
      <c r="G150" s="223" t="s">
        <v>867</v>
      </c>
      <c r="H150" s="224">
        <v>136</v>
      </c>
      <c r="I150" s="225"/>
      <c r="J150" s="226">
        <f>ROUND(I150*H150,2)</f>
        <v>0</v>
      </c>
      <c r="K150" s="227"/>
      <c r="L150" s="45"/>
      <c r="M150" s="228" t="s">
        <v>1</v>
      </c>
      <c r="N150" s="229" t="s">
        <v>42</v>
      </c>
      <c r="O150" s="92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146</v>
      </c>
      <c r="AT150" s="232" t="s">
        <v>142</v>
      </c>
      <c r="AU150" s="232" t="s">
        <v>85</v>
      </c>
      <c r="AY150" s="18" t="s">
        <v>140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8" t="s">
        <v>85</v>
      </c>
      <c r="BK150" s="233">
        <f>ROUND(I150*H150,2)</f>
        <v>0</v>
      </c>
      <c r="BL150" s="18" t="s">
        <v>146</v>
      </c>
      <c r="BM150" s="232" t="s">
        <v>1026</v>
      </c>
    </row>
    <row r="151" s="2" customFormat="1" ht="62.7" customHeight="1">
      <c r="A151" s="39"/>
      <c r="B151" s="40"/>
      <c r="C151" s="220" t="s">
        <v>309</v>
      </c>
      <c r="D151" s="220" t="s">
        <v>142</v>
      </c>
      <c r="E151" s="221" t="s">
        <v>902</v>
      </c>
      <c r="F151" s="222" t="s">
        <v>903</v>
      </c>
      <c r="G151" s="223" t="s">
        <v>867</v>
      </c>
      <c r="H151" s="224">
        <v>136</v>
      </c>
      <c r="I151" s="225"/>
      <c r="J151" s="226">
        <f>ROUND(I151*H151,2)</f>
        <v>0</v>
      </c>
      <c r="K151" s="227"/>
      <c r="L151" s="45"/>
      <c r="M151" s="228" t="s">
        <v>1</v>
      </c>
      <c r="N151" s="229" t="s">
        <v>42</v>
      </c>
      <c r="O151" s="92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146</v>
      </c>
      <c r="AT151" s="232" t="s">
        <v>142</v>
      </c>
      <c r="AU151" s="232" t="s">
        <v>85</v>
      </c>
      <c r="AY151" s="18" t="s">
        <v>140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8" t="s">
        <v>85</v>
      </c>
      <c r="BK151" s="233">
        <f>ROUND(I151*H151,2)</f>
        <v>0</v>
      </c>
      <c r="BL151" s="18" t="s">
        <v>146</v>
      </c>
      <c r="BM151" s="232" t="s">
        <v>1027</v>
      </c>
    </row>
    <row r="152" s="2" customFormat="1" ht="37.8" customHeight="1">
      <c r="A152" s="39"/>
      <c r="B152" s="40"/>
      <c r="C152" s="220" t="s">
        <v>315</v>
      </c>
      <c r="D152" s="220" t="s">
        <v>142</v>
      </c>
      <c r="E152" s="221" t="s">
        <v>905</v>
      </c>
      <c r="F152" s="222" t="s">
        <v>906</v>
      </c>
      <c r="G152" s="223" t="s">
        <v>907</v>
      </c>
      <c r="H152" s="224">
        <v>1.3600000000000001</v>
      </c>
      <c r="I152" s="225"/>
      <c r="J152" s="226">
        <f>ROUND(I152*H152,2)</f>
        <v>0</v>
      </c>
      <c r="K152" s="227"/>
      <c r="L152" s="45"/>
      <c r="M152" s="228" t="s">
        <v>1</v>
      </c>
      <c r="N152" s="229" t="s">
        <v>42</v>
      </c>
      <c r="O152" s="92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2" t="s">
        <v>146</v>
      </c>
      <c r="AT152" s="232" t="s">
        <v>142</v>
      </c>
      <c r="AU152" s="232" t="s">
        <v>85</v>
      </c>
      <c r="AY152" s="18" t="s">
        <v>140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8" t="s">
        <v>85</v>
      </c>
      <c r="BK152" s="233">
        <f>ROUND(I152*H152,2)</f>
        <v>0</v>
      </c>
      <c r="BL152" s="18" t="s">
        <v>146</v>
      </c>
      <c r="BM152" s="232" t="s">
        <v>1028</v>
      </c>
    </row>
    <row r="153" s="2" customFormat="1" ht="24.15" customHeight="1">
      <c r="A153" s="39"/>
      <c r="B153" s="40"/>
      <c r="C153" s="220" t="s">
        <v>346</v>
      </c>
      <c r="D153" s="220" t="s">
        <v>142</v>
      </c>
      <c r="E153" s="221" t="s">
        <v>909</v>
      </c>
      <c r="F153" s="222" t="s">
        <v>910</v>
      </c>
      <c r="G153" s="223" t="s">
        <v>867</v>
      </c>
      <c r="H153" s="224">
        <v>6.7999999999999998</v>
      </c>
      <c r="I153" s="225"/>
      <c r="J153" s="226">
        <f>ROUND(I153*H153,2)</f>
        <v>0</v>
      </c>
      <c r="K153" s="227"/>
      <c r="L153" s="45"/>
      <c r="M153" s="228" t="s">
        <v>1</v>
      </c>
      <c r="N153" s="229" t="s">
        <v>42</v>
      </c>
      <c r="O153" s="92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146</v>
      </c>
      <c r="AT153" s="232" t="s">
        <v>142</v>
      </c>
      <c r="AU153" s="232" t="s">
        <v>85</v>
      </c>
      <c r="AY153" s="18" t="s">
        <v>140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8" t="s">
        <v>85</v>
      </c>
      <c r="BK153" s="233">
        <f>ROUND(I153*H153,2)</f>
        <v>0</v>
      </c>
      <c r="BL153" s="18" t="s">
        <v>146</v>
      </c>
      <c r="BM153" s="232" t="s">
        <v>1029</v>
      </c>
    </row>
    <row r="154" s="2" customFormat="1" ht="33" customHeight="1">
      <c r="A154" s="39"/>
      <c r="B154" s="40"/>
      <c r="C154" s="220" t="s">
        <v>321</v>
      </c>
      <c r="D154" s="220" t="s">
        <v>142</v>
      </c>
      <c r="E154" s="221" t="s">
        <v>912</v>
      </c>
      <c r="F154" s="222" t="s">
        <v>913</v>
      </c>
      <c r="G154" s="223" t="s">
        <v>145</v>
      </c>
      <c r="H154" s="224">
        <v>136</v>
      </c>
      <c r="I154" s="225"/>
      <c r="J154" s="226">
        <f>ROUND(I154*H154,2)</f>
        <v>0</v>
      </c>
      <c r="K154" s="227"/>
      <c r="L154" s="45"/>
      <c r="M154" s="228" t="s">
        <v>1</v>
      </c>
      <c r="N154" s="229" t="s">
        <v>42</v>
      </c>
      <c r="O154" s="92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2" t="s">
        <v>146</v>
      </c>
      <c r="AT154" s="232" t="s">
        <v>142</v>
      </c>
      <c r="AU154" s="232" t="s">
        <v>85</v>
      </c>
      <c r="AY154" s="18" t="s">
        <v>140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8" t="s">
        <v>85</v>
      </c>
      <c r="BK154" s="233">
        <f>ROUND(I154*H154,2)</f>
        <v>0</v>
      </c>
      <c r="BL154" s="18" t="s">
        <v>146</v>
      </c>
      <c r="BM154" s="232" t="s">
        <v>1030</v>
      </c>
    </row>
    <row r="155" s="2" customFormat="1" ht="44.25" customHeight="1">
      <c r="A155" s="39"/>
      <c r="B155" s="40"/>
      <c r="C155" s="220" t="s">
        <v>296</v>
      </c>
      <c r="D155" s="220" t="s">
        <v>142</v>
      </c>
      <c r="E155" s="221" t="s">
        <v>915</v>
      </c>
      <c r="F155" s="222" t="s">
        <v>916</v>
      </c>
      <c r="G155" s="223" t="s">
        <v>199</v>
      </c>
      <c r="H155" s="224">
        <v>0.0030000000000000001</v>
      </c>
      <c r="I155" s="225"/>
      <c r="J155" s="226">
        <f>ROUND(I155*H155,2)</f>
        <v>0</v>
      </c>
      <c r="K155" s="227"/>
      <c r="L155" s="45"/>
      <c r="M155" s="228" t="s">
        <v>1</v>
      </c>
      <c r="N155" s="229" t="s">
        <v>42</v>
      </c>
      <c r="O155" s="92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146</v>
      </c>
      <c r="AT155" s="232" t="s">
        <v>142</v>
      </c>
      <c r="AU155" s="232" t="s">
        <v>85</v>
      </c>
      <c r="AY155" s="18" t="s">
        <v>140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8" t="s">
        <v>85</v>
      </c>
      <c r="BK155" s="233">
        <f>ROUND(I155*H155,2)</f>
        <v>0</v>
      </c>
      <c r="BL155" s="18" t="s">
        <v>146</v>
      </c>
      <c r="BM155" s="232" t="s">
        <v>1031</v>
      </c>
    </row>
    <row r="156" s="2" customFormat="1" ht="44.25" customHeight="1">
      <c r="A156" s="39"/>
      <c r="B156" s="40"/>
      <c r="C156" s="220" t="s">
        <v>355</v>
      </c>
      <c r="D156" s="220" t="s">
        <v>142</v>
      </c>
      <c r="E156" s="221" t="s">
        <v>918</v>
      </c>
      <c r="F156" s="222" t="s">
        <v>919</v>
      </c>
      <c r="G156" s="223" t="s">
        <v>145</v>
      </c>
      <c r="H156" s="224">
        <v>136</v>
      </c>
      <c r="I156" s="225"/>
      <c r="J156" s="226">
        <f>ROUND(I156*H156,2)</f>
        <v>0</v>
      </c>
      <c r="K156" s="227"/>
      <c r="L156" s="45"/>
      <c r="M156" s="228" t="s">
        <v>1</v>
      </c>
      <c r="N156" s="229" t="s">
        <v>42</v>
      </c>
      <c r="O156" s="92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2" t="s">
        <v>146</v>
      </c>
      <c r="AT156" s="232" t="s">
        <v>142</v>
      </c>
      <c r="AU156" s="232" t="s">
        <v>85</v>
      </c>
      <c r="AY156" s="18" t="s">
        <v>140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8" t="s">
        <v>85</v>
      </c>
      <c r="BK156" s="233">
        <f>ROUND(I156*H156,2)</f>
        <v>0</v>
      </c>
      <c r="BL156" s="18" t="s">
        <v>146</v>
      </c>
      <c r="BM156" s="232" t="s">
        <v>1032</v>
      </c>
    </row>
    <row r="157" s="2" customFormat="1" ht="21.75" customHeight="1">
      <c r="A157" s="39"/>
      <c r="B157" s="40"/>
      <c r="C157" s="220" t="s">
        <v>327</v>
      </c>
      <c r="D157" s="220" t="s">
        <v>142</v>
      </c>
      <c r="E157" s="221" t="s">
        <v>921</v>
      </c>
      <c r="F157" s="222" t="s">
        <v>922</v>
      </c>
      <c r="G157" s="223" t="s">
        <v>166</v>
      </c>
      <c r="H157" s="224">
        <v>13.6</v>
      </c>
      <c r="I157" s="225"/>
      <c r="J157" s="226">
        <f>ROUND(I157*H157,2)</f>
        <v>0</v>
      </c>
      <c r="K157" s="227"/>
      <c r="L157" s="45"/>
      <c r="M157" s="228" t="s">
        <v>1</v>
      </c>
      <c r="N157" s="229" t="s">
        <v>42</v>
      </c>
      <c r="O157" s="92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2" t="s">
        <v>146</v>
      </c>
      <c r="AT157" s="232" t="s">
        <v>142</v>
      </c>
      <c r="AU157" s="232" t="s">
        <v>85</v>
      </c>
      <c r="AY157" s="18" t="s">
        <v>140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8" t="s">
        <v>85</v>
      </c>
      <c r="BK157" s="233">
        <f>ROUND(I157*H157,2)</f>
        <v>0</v>
      </c>
      <c r="BL157" s="18" t="s">
        <v>146</v>
      </c>
      <c r="BM157" s="232" t="s">
        <v>1033</v>
      </c>
    </row>
    <row r="158" s="2" customFormat="1" ht="21.75" customHeight="1">
      <c r="A158" s="39"/>
      <c r="B158" s="40"/>
      <c r="C158" s="220" t="s">
        <v>359</v>
      </c>
      <c r="D158" s="220" t="s">
        <v>142</v>
      </c>
      <c r="E158" s="221" t="s">
        <v>924</v>
      </c>
      <c r="F158" s="222" t="s">
        <v>925</v>
      </c>
      <c r="G158" s="223" t="s">
        <v>166</v>
      </c>
      <c r="H158" s="224">
        <v>16.32</v>
      </c>
      <c r="I158" s="225"/>
      <c r="J158" s="226">
        <f>ROUND(I158*H158,2)</f>
        <v>0</v>
      </c>
      <c r="K158" s="227"/>
      <c r="L158" s="45"/>
      <c r="M158" s="228" t="s">
        <v>1</v>
      </c>
      <c r="N158" s="229" t="s">
        <v>42</v>
      </c>
      <c r="O158" s="92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2" t="s">
        <v>146</v>
      </c>
      <c r="AT158" s="232" t="s">
        <v>142</v>
      </c>
      <c r="AU158" s="232" t="s">
        <v>85</v>
      </c>
      <c r="AY158" s="18" t="s">
        <v>140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8" t="s">
        <v>85</v>
      </c>
      <c r="BK158" s="233">
        <f>ROUND(I158*H158,2)</f>
        <v>0</v>
      </c>
      <c r="BL158" s="18" t="s">
        <v>146</v>
      </c>
      <c r="BM158" s="232" t="s">
        <v>1034</v>
      </c>
    </row>
    <row r="159" s="2" customFormat="1" ht="21.75" customHeight="1">
      <c r="A159" s="39"/>
      <c r="B159" s="40"/>
      <c r="C159" s="220" t="s">
        <v>333</v>
      </c>
      <c r="D159" s="220" t="s">
        <v>142</v>
      </c>
      <c r="E159" s="221" t="s">
        <v>927</v>
      </c>
      <c r="F159" s="222" t="s">
        <v>928</v>
      </c>
      <c r="G159" s="223" t="s">
        <v>166</v>
      </c>
      <c r="H159" s="224">
        <v>13.6</v>
      </c>
      <c r="I159" s="225"/>
      <c r="J159" s="226">
        <f>ROUND(I159*H159,2)</f>
        <v>0</v>
      </c>
      <c r="K159" s="227"/>
      <c r="L159" s="45"/>
      <c r="M159" s="228" t="s">
        <v>1</v>
      </c>
      <c r="N159" s="229" t="s">
        <v>42</v>
      </c>
      <c r="O159" s="92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2" t="s">
        <v>146</v>
      </c>
      <c r="AT159" s="232" t="s">
        <v>142</v>
      </c>
      <c r="AU159" s="232" t="s">
        <v>85</v>
      </c>
      <c r="AY159" s="18" t="s">
        <v>140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8" t="s">
        <v>85</v>
      </c>
      <c r="BK159" s="233">
        <f>ROUND(I159*H159,2)</f>
        <v>0</v>
      </c>
      <c r="BL159" s="18" t="s">
        <v>146</v>
      </c>
      <c r="BM159" s="232" t="s">
        <v>1035</v>
      </c>
    </row>
    <row r="160" s="2" customFormat="1" ht="21.75" customHeight="1">
      <c r="A160" s="39"/>
      <c r="B160" s="40"/>
      <c r="C160" s="220" t="s">
        <v>363</v>
      </c>
      <c r="D160" s="220" t="s">
        <v>142</v>
      </c>
      <c r="E160" s="221" t="s">
        <v>927</v>
      </c>
      <c r="F160" s="222" t="s">
        <v>928</v>
      </c>
      <c r="G160" s="223" t="s">
        <v>166</v>
      </c>
      <c r="H160" s="224">
        <v>16.32</v>
      </c>
      <c r="I160" s="225"/>
      <c r="J160" s="226">
        <f>ROUND(I160*H160,2)</f>
        <v>0</v>
      </c>
      <c r="K160" s="227"/>
      <c r="L160" s="45"/>
      <c r="M160" s="228" t="s">
        <v>1</v>
      </c>
      <c r="N160" s="229" t="s">
        <v>42</v>
      </c>
      <c r="O160" s="92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2" t="s">
        <v>146</v>
      </c>
      <c r="AT160" s="232" t="s">
        <v>142</v>
      </c>
      <c r="AU160" s="232" t="s">
        <v>85</v>
      </c>
      <c r="AY160" s="18" t="s">
        <v>140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8" t="s">
        <v>85</v>
      </c>
      <c r="BK160" s="233">
        <f>ROUND(I160*H160,2)</f>
        <v>0</v>
      </c>
      <c r="BL160" s="18" t="s">
        <v>146</v>
      </c>
      <c r="BM160" s="232" t="s">
        <v>1036</v>
      </c>
    </row>
    <row r="161" s="2" customFormat="1" ht="16.5" customHeight="1">
      <c r="A161" s="39"/>
      <c r="B161" s="40"/>
      <c r="C161" s="220" t="s">
        <v>369</v>
      </c>
      <c r="D161" s="220" t="s">
        <v>142</v>
      </c>
      <c r="E161" s="221" t="s">
        <v>931</v>
      </c>
      <c r="F161" s="222" t="s">
        <v>932</v>
      </c>
      <c r="G161" s="223" t="s">
        <v>933</v>
      </c>
      <c r="H161" s="224">
        <v>1</v>
      </c>
      <c r="I161" s="225"/>
      <c r="J161" s="226">
        <f>ROUND(I161*H161,2)</f>
        <v>0</v>
      </c>
      <c r="K161" s="227"/>
      <c r="L161" s="45"/>
      <c r="M161" s="228" t="s">
        <v>1</v>
      </c>
      <c r="N161" s="229" t="s">
        <v>42</v>
      </c>
      <c r="O161" s="92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2" t="s">
        <v>146</v>
      </c>
      <c r="AT161" s="232" t="s">
        <v>142</v>
      </c>
      <c r="AU161" s="232" t="s">
        <v>85</v>
      </c>
      <c r="AY161" s="18" t="s">
        <v>140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8" t="s">
        <v>85</v>
      </c>
      <c r="BK161" s="233">
        <f>ROUND(I161*H161,2)</f>
        <v>0</v>
      </c>
      <c r="BL161" s="18" t="s">
        <v>146</v>
      </c>
      <c r="BM161" s="232" t="s">
        <v>1037</v>
      </c>
    </row>
    <row r="162" s="2" customFormat="1" ht="16.5" customHeight="1">
      <c r="A162" s="39"/>
      <c r="B162" s="40"/>
      <c r="C162" s="220" t="s">
        <v>373</v>
      </c>
      <c r="D162" s="220" t="s">
        <v>142</v>
      </c>
      <c r="E162" s="221" t="s">
        <v>935</v>
      </c>
      <c r="F162" s="222" t="s">
        <v>936</v>
      </c>
      <c r="G162" s="223" t="s">
        <v>933</v>
      </c>
      <c r="H162" s="224">
        <v>1</v>
      </c>
      <c r="I162" s="225"/>
      <c r="J162" s="226">
        <f>ROUND(I162*H162,2)</f>
        <v>0</v>
      </c>
      <c r="K162" s="227"/>
      <c r="L162" s="45"/>
      <c r="M162" s="228" t="s">
        <v>1</v>
      </c>
      <c r="N162" s="229" t="s">
        <v>42</v>
      </c>
      <c r="O162" s="92"/>
      <c r="P162" s="230">
        <f>O162*H162</f>
        <v>0</v>
      </c>
      <c r="Q162" s="230">
        <v>0</v>
      </c>
      <c r="R162" s="230">
        <f>Q162*H162</f>
        <v>0</v>
      </c>
      <c r="S162" s="230">
        <v>0</v>
      </c>
      <c r="T162" s="23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2" t="s">
        <v>146</v>
      </c>
      <c r="AT162" s="232" t="s">
        <v>142</v>
      </c>
      <c r="AU162" s="232" t="s">
        <v>85</v>
      </c>
      <c r="AY162" s="18" t="s">
        <v>140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8" t="s">
        <v>85</v>
      </c>
      <c r="BK162" s="233">
        <f>ROUND(I162*H162,2)</f>
        <v>0</v>
      </c>
      <c r="BL162" s="18" t="s">
        <v>146</v>
      </c>
      <c r="BM162" s="232" t="s">
        <v>1038</v>
      </c>
    </row>
    <row r="163" s="2" customFormat="1" ht="16.5" customHeight="1">
      <c r="A163" s="39"/>
      <c r="B163" s="40"/>
      <c r="C163" s="220" t="s">
        <v>338</v>
      </c>
      <c r="D163" s="220" t="s">
        <v>142</v>
      </c>
      <c r="E163" s="221" t="s">
        <v>938</v>
      </c>
      <c r="F163" s="222" t="s">
        <v>939</v>
      </c>
      <c r="G163" s="223" t="s">
        <v>867</v>
      </c>
      <c r="H163" s="224">
        <v>136</v>
      </c>
      <c r="I163" s="225"/>
      <c r="J163" s="226">
        <f>ROUND(I163*H163,2)</f>
        <v>0</v>
      </c>
      <c r="K163" s="227"/>
      <c r="L163" s="45"/>
      <c r="M163" s="295" t="s">
        <v>1</v>
      </c>
      <c r="N163" s="296" t="s">
        <v>42</v>
      </c>
      <c r="O163" s="297"/>
      <c r="P163" s="298">
        <f>O163*H163</f>
        <v>0</v>
      </c>
      <c r="Q163" s="298">
        <v>0</v>
      </c>
      <c r="R163" s="298">
        <f>Q163*H163</f>
        <v>0</v>
      </c>
      <c r="S163" s="298">
        <v>0</v>
      </c>
      <c r="T163" s="29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2" t="s">
        <v>146</v>
      </c>
      <c r="AT163" s="232" t="s">
        <v>142</v>
      </c>
      <c r="AU163" s="232" t="s">
        <v>85</v>
      </c>
      <c r="AY163" s="18" t="s">
        <v>140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8" t="s">
        <v>85</v>
      </c>
      <c r="BK163" s="233">
        <f>ROUND(I163*H163,2)</f>
        <v>0</v>
      </c>
      <c r="BL163" s="18" t="s">
        <v>146</v>
      </c>
      <c r="BM163" s="232" t="s">
        <v>1039</v>
      </c>
    </row>
    <row r="164" s="2" customFormat="1" ht="6.96" customHeight="1">
      <c r="A164" s="39"/>
      <c r="B164" s="67"/>
      <c r="C164" s="68"/>
      <c r="D164" s="68"/>
      <c r="E164" s="68"/>
      <c r="F164" s="68"/>
      <c r="G164" s="68"/>
      <c r="H164" s="68"/>
      <c r="I164" s="68"/>
      <c r="J164" s="68"/>
      <c r="K164" s="68"/>
      <c r="L164" s="45"/>
      <c r="M164" s="39"/>
      <c r="O164" s="39"/>
      <c r="P164" s="39"/>
      <c r="Q164" s="39"/>
      <c r="R164" s="39"/>
      <c r="S164" s="39"/>
      <c r="T164" s="39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</row>
  </sheetData>
  <sheetProtection sheet="1" autoFilter="0" formatColumns="0" formatRows="0" objects="1" scenarios="1" spinCount="100000" saltValue="o2Q2WcxpBi/XivBPeun/Sijb6Q0fOsfL+gZLz4Hh1vm60xdTklM/sJ+pWMNBROUyCYqS7LhOiUI+vKz/yLKE7w==" hashValue="mCMyiZs/2TsXG0xVN+CH6yNfMoL+W6hROFzPM6wMkwWBSdw34vXKYr6OhbFXx4gNLhv3YWvyBGgjiGwsxZE+hw==" algorithmName="SHA-512" password="CC35"/>
  <autoFilter ref="C118:K163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106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Rekonstrukce polních cest, k.ú. Helvíkovice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1040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10. 9. 2021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37</v>
      </c>
      <c r="E30" s="39"/>
      <c r="F30" s="39"/>
      <c r="G30" s="39"/>
      <c r="H30" s="39"/>
      <c r="I30" s="39"/>
      <c r="J30" s="152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39</v>
      </c>
      <c r="G32" s="39"/>
      <c r="H32" s="39"/>
      <c r="I32" s="153" t="s">
        <v>38</v>
      </c>
      <c r="J32" s="153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41</v>
      </c>
      <c r="E33" s="141" t="s">
        <v>42</v>
      </c>
      <c r="F33" s="155">
        <f>ROUND((SUM(BE119:BE153)),  2)</f>
        <v>0</v>
      </c>
      <c r="G33" s="39"/>
      <c r="H33" s="39"/>
      <c r="I33" s="156">
        <v>0.20999999999999999</v>
      </c>
      <c r="J33" s="155">
        <f>ROUND(((SUM(BE119:BE153))*I33),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43</v>
      </c>
      <c r="F34" s="155">
        <f>ROUND((SUM(BF119:BF153)),  2)</f>
        <v>0</v>
      </c>
      <c r="G34" s="39"/>
      <c r="H34" s="39"/>
      <c r="I34" s="156">
        <v>0.14999999999999999</v>
      </c>
      <c r="J34" s="155">
        <f>ROUND(((SUM(BF119:BF153))*I34),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44</v>
      </c>
      <c r="F35" s="155">
        <f>ROUND((SUM(BG119:BG153)),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45</v>
      </c>
      <c r="F36" s="155">
        <f>ROUND((SUM(BH119:BH153)),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46</v>
      </c>
      <c r="F37" s="155">
        <f>ROUND((SUM(BI119:BI153)),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Rekonstrukce polních cest, k.ú. Helvíkovice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 xml:space="preserve">SO 804 - Sadové úpravy  - Cesta IP10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Helvíkovice</v>
      </c>
      <c r="G89" s="41"/>
      <c r="H89" s="41"/>
      <c r="I89" s="33" t="s">
        <v>22</v>
      </c>
      <c r="J89" s="80" t="str">
        <f>IF(J12="","",J12)</f>
        <v>10. 9. 2021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Obec Helvíkovice, Helvíkovice 3, 564 01 Žamberk</v>
      </c>
      <c r="G91" s="41"/>
      <c r="H91" s="41"/>
      <c r="I91" s="33" t="s">
        <v>30</v>
      </c>
      <c r="J91" s="37" t="str">
        <f>E21</f>
        <v>Kamil Hronovský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111</v>
      </c>
      <c r="D94" s="177"/>
      <c r="E94" s="177"/>
      <c r="F94" s="177"/>
      <c r="G94" s="177"/>
      <c r="H94" s="177"/>
      <c r="I94" s="177"/>
      <c r="J94" s="178" t="s">
        <v>112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113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114</v>
      </c>
    </row>
    <row r="97" s="9" customFormat="1" ht="24.96" customHeight="1">
      <c r="A97" s="9"/>
      <c r="B97" s="180"/>
      <c r="C97" s="181"/>
      <c r="D97" s="182" t="s">
        <v>942</v>
      </c>
      <c r="E97" s="183"/>
      <c r="F97" s="183"/>
      <c r="G97" s="183"/>
      <c r="H97" s="183"/>
      <c r="I97" s="183"/>
      <c r="J97" s="184">
        <f>J120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1041</v>
      </c>
      <c r="E98" s="183"/>
      <c r="F98" s="183"/>
      <c r="G98" s="183"/>
      <c r="H98" s="183"/>
      <c r="I98" s="183"/>
      <c r="J98" s="184">
        <f>J127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827</v>
      </c>
      <c r="E99" s="183"/>
      <c r="F99" s="183"/>
      <c r="G99" s="183"/>
      <c r="H99" s="183"/>
      <c r="I99" s="183"/>
      <c r="J99" s="184">
        <f>J137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125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75" t="str">
        <f>E7</f>
        <v>Rekonstrukce polních cest, k.ú. Helvíkovice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107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 xml:space="preserve">SO 804 - Sadové úpravy  - Cesta IP10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>Helvíkovice</v>
      </c>
      <c r="G113" s="41"/>
      <c r="H113" s="41"/>
      <c r="I113" s="33" t="s">
        <v>22</v>
      </c>
      <c r="J113" s="80" t="str">
        <f>IF(J12="","",J12)</f>
        <v>10. 9. 2021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24</v>
      </c>
      <c r="D115" s="41"/>
      <c r="E115" s="41"/>
      <c r="F115" s="28" t="str">
        <f>E15</f>
        <v>Obec Helvíkovice, Helvíkovice 3, 564 01 Žamberk</v>
      </c>
      <c r="G115" s="41"/>
      <c r="H115" s="41"/>
      <c r="I115" s="33" t="s">
        <v>30</v>
      </c>
      <c r="J115" s="37" t="str">
        <f>E21</f>
        <v>Kamil Hronovský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28</v>
      </c>
      <c r="D116" s="41"/>
      <c r="E116" s="41"/>
      <c r="F116" s="28" t="str">
        <f>IF(E18="","",E18)</f>
        <v>Vyplň údaj</v>
      </c>
      <c r="G116" s="41"/>
      <c r="H116" s="41"/>
      <c r="I116" s="33" t="s">
        <v>33</v>
      </c>
      <c r="J116" s="37" t="str">
        <f>E24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2"/>
      <c r="B118" s="193"/>
      <c r="C118" s="194" t="s">
        <v>126</v>
      </c>
      <c r="D118" s="195" t="s">
        <v>62</v>
      </c>
      <c r="E118" s="195" t="s">
        <v>58</v>
      </c>
      <c r="F118" s="195" t="s">
        <v>59</v>
      </c>
      <c r="G118" s="195" t="s">
        <v>127</v>
      </c>
      <c r="H118" s="195" t="s">
        <v>128</v>
      </c>
      <c r="I118" s="195" t="s">
        <v>129</v>
      </c>
      <c r="J118" s="196" t="s">
        <v>112</v>
      </c>
      <c r="K118" s="197" t="s">
        <v>130</v>
      </c>
      <c r="L118" s="198"/>
      <c r="M118" s="101" t="s">
        <v>1</v>
      </c>
      <c r="N118" s="102" t="s">
        <v>41</v>
      </c>
      <c r="O118" s="102" t="s">
        <v>131</v>
      </c>
      <c r="P118" s="102" t="s">
        <v>132</v>
      </c>
      <c r="Q118" s="102" t="s">
        <v>133</v>
      </c>
      <c r="R118" s="102" t="s">
        <v>134</v>
      </c>
      <c r="S118" s="102" t="s">
        <v>135</v>
      </c>
      <c r="T118" s="103" t="s">
        <v>136</v>
      </c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</row>
    <row r="119" s="2" customFormat="1" ht="22.8" customHeight="1">
      <c r="A119" s="39"/>
      <c r="B119" s="40"/>
      <c r="C119" s="108" t="s">
        <v>137</v>
      </c>
      <c r="D119" s="41"/>
      <c r="E119" s="41"/>
      <c r="F119" s="41"/>
      <c r="G119" s="41"/>
      <c r="H119" s="41"/>
      <c r="I119" s="41"/>
      <c r="J119" s="199">
        <f>BK119</f>
        <v>0</v>
      </c>
      <c r="K119" s="41"/>
      <c r="L119" s="45"/>
      <c r="M119" s="104"/>
      <c r="N119" s="200"/>
      <c r="O119" s="105"/>
      <c r="P119" s="201">
        <f>P120+P127+P137</f>
        <v>0</v>
      </c>
      <c r="Q119" s="105"/>
      <c r="R119" s="201">
        <f>R120+R127+R137</f>
        <v>0</v>
      </c>
      <c r="S119" s="105"/>
      <c r="T119" s="202">
        <f>T120+T127+T137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76</v>
      </c>
      <c r="AU119" s="18" t="s">
        <v>114</v>
      </c>
      <c r="BK119" s="203">
        <f>BK120+BK127+BK137</f>
        <v>0</v>
      </c>
    </row>
    <row r="120" s="12" customFormat="1" ht="25.92" customHeight="1">
      <c r="A120" s="12"/>
      <c r="B120" s="204"/>
      <c r="C120" s="205"/>
      <c r="D120" s="206" t="s">
        <v>76</v>
      </c>
      <c r="E120" s="207" t="s">
        <v>860</v>
      </c>
      <c r="F120" s="207" t="s">
        <v>829</v>
      </c>
      <c r="G120" s="205"/>
      <c r="H120" s="205"/>
      <c r="I120" s="208"/>
      <c r="J120" s="209">
        <f>BK120</f>
        <v>0</v>
      </c>
      <c r="K120" s="205"/>
      <c r="L120" s="210"/>
      <c r="M120" s="211"/>
      <c r="N120" s="212"/>
      <c r="O120" s="212"/>
      <c r="P120" s="213">
        <f>SUM(P121:P126)</f>
        <v>0</v>
      </c>
      <c r="Q120" s="212"/>
      <c r="R120" s="213">
        <f>SUM(R121:R126)</f>
        <v>0</v>
      </c>
      <c r="S120" s="212"/>
      <c r="T120" s="214">
        <f>SUM(T121:T126)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5" t="s">
        <v>85</v>
      </c>
      <c r="AT120" s="216" t="s">
        <v>76</v>
      </c>
      <c r="AU120" s="216" t="s">
        <v>77</v>
      </c>
      <c r="AY120" s="215" t="s">
        <v>140</v>
      </c>
      <c r="BK120" s="217">
        <f>SUM(BK121:BK126)</f>
        <v>0</v>
      </c>
    </row>
    <row r="121" s="2" customFormat="1" ht="16.5" customHeight="1">
      <c r="A121" s="39"/>
      <c r="B121" s="40"/>
      <c r="C121" s="220" t="s">
        <v>85</v>
      </c>
      <c r="D121" s="220" t="s">
        <v>142</v>
      </c>
      <c r="E121" s="221" t="s">
        <v>944</v>
      </c>
      <c r="F121" s="222" t="s">
        <v>831</v>
      </c>
      <c r="G121" s="223" t="s">
        <v>1</v>
      </c>
      <c r="H121" s="224">
        <v>14</v>
      </c>
      <c r="I121" s="225"/>
      <c r="J121" s="226">
        <f>ROUND(I121*H121,2)</f>
        <v>0</v>
      </c>
      <c r="K121" s="227"/>
      <c r="L121" s="45"/>
      <c r="M121" s="228" t="s">
        <v>1</v>
      </c>
      <c r="N121" s="229" t="s">
        <v>42</v>
      </c>
      <c r="O121" s="92"/>
      <c r="P121" s="230">
        <f>O121*H121</f>
        <v>0</v>
      </c>
      <c r="Q121" s="230">
        <v>0</v>
      </c>
      <c r="R121" s="230">
        <f>Q121*H121</f>
        <v>0</v>
      </c>
      <c r="S121" s="230">
        <v>0</v>
      </c>
      <c r="T121" s="231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2" t="s">
        <v>146</v>
      </c>
      <c r="AT121" s="232" t="s">
        <v>142</v>
      </c>
      <c r="AU121" s="232" t="s">
        <v>85</v>
      </c>
      <c r="AY121" s="18" t="s">
        <v>140</v>
      </c>
      <c r="BE121" s="233">
        <f>IF(N121="základní",J121,0)</f>
        <v>0</v>
      </c>
      <c r="BF121" s="233">
        <f>IF(N121="snížená",J121,0)</f>
        <v>0</v>
      </c>
      <c r="BG121" s="233">
        <f>IF(N121="zákl. přenesená",J121,0)</f>
        <v>0</v>
      </c>
      <c r="BH121" s="233">
        <f>IF(N121="sníž. přenesená",J121,0)</f>
        <v>0</v>
      </c>
      <c r="BI121" s="233">
        <f>IF(N121="nulová",J121,0)</f>
        <v>0</v>
      </c>
      <c r="BJ121" s="18" t="s">
        <v>85</v>
      </c>
      <c r="BK121" s="233">
        <f>ROUND(I121*H121,2)</f>
        <v>0</v>
      </c>
      <c r="BL121" s="18" t="s">
        <v>146</v>
      </c>
      <c r="BM121" s="232" t="s">
        <v>1042</v>
      </c>
    </row>
    <row r="122" s="2" customFormat="1" ht="16.5" customHeight="1">
      <c r="A122" s="39"/>
      <c r="B122" s="40"/>
      <c r="C122" s="220" t="s">
        <v>87</v>
      </c>
      <c r="D122" s="220" t="s">
        <v>142</v>
      </c>
      <c r="E122" s="221" t="s">
        <v>946</v>
      </c>
      <c r="F122" s="222" t="s">
        <v>835</v>
      </c>
      <c r="G122" s="223" t="s">
        <v>1</v>
      </c>
      <c r="H122" s="224">
        <v>13</v>
      </c>
      <c r="I122" s="225"/>
      <c r="J122" s="226">
        <f>ROUND(I122*H122,2)</f>
        <v>0</v>
      </c>
      <c r="K122" s="227"/>
      <c r="L122" s="45"/>
      <c r="M122" s="228" t="s">
        <v>1</v>
      </c>
      <c r="N122" s="229" t="s">
        <v>42</v>
      </c>
      <c r="O122" s="92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2" t="s">
        <v>146</v>
      </c>
      <c r="AT122" s="232" t="s">
        <v>142</v>
      </c>
      <c r="AU122" s="232" t="s">
        <v>85</v>
      </c>
      <c r="AY122" s="18" t="s">
        <v>140</v>
      </c>
      <c r="BE122" s="233">
        <f>IF(N122="základní",J122,0)</f>
        <v>0</v>
      </c>
      <c r="BF122" s="233">
        <f>IF(N122="snížená",J122,0)</f>
        <v>0</v>
      </c>
      <c r="BG122" s="233">
        <f>IF(N122="zákl. přenesená",J122,0)</f>
        <v>0</v>
      </c>
      <c r="BH122" s="233">
        <f>IF(N122="sníž. přenesená",J122,0)</f>
        <v>0</v>
      </c>
      <c r="BI122" s="233">
        <f>IF(N122="nulová",J122,0)</f>
        <v>0</v>
      </c>
      <c r="BJ122" s="18" t="s">
        <v>85</v>
      </c>
      <c r="BK122" s="233">
        <f>ROUND(I122*H122,2)</f>
        <v>0</v>
      </c>
      <c r="BL122" s="18" t="s">
        <v>146</v>
      </c>
      <c r="BM122" s="232" t="s">
        <v>1043</v>
      </c>
    </row>
    <row r="123" s="2" customFormat="1" ht="16.5" customHeight="1">
      <c r="A123" s="39"/>
      <c r="B123" s="40"/>
      <c r="C123" s="220" t="s">
        <v>158</v>
      </c>
      <c r="D123" s="220" t="s">
        <v>142</v>
      </c>
      <c r="E123" s="221" t="s">
        <v>948</v>
      </c>
      <c r="F123" s="222" t="s">
        <v>838</v>
      </c>
      <c r="G123" s="223" t="s">
        <v>1</v>
      </c>
      <c r="H123" s="224">
        <v>14</v>
      </c>
      <c r="I123" s="225"/>
      <c r="J123" s="226">
        <f>ROUND(I123*H123,2)</f>
        <v>0</v>
      </c>
      <c r="K123" s="227"/>
      <c r="L123" s="45"/>
      <c r="M123" s="228" t="s">
        <v>1</v>
      </c>
      <c r="N123" s="229" t="s">
        <v>42</v>
      </c>
      <c r="O123" s="92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2" t="s">
        <v>146</v>
      </c>
      <c r="AT123" s="232" t="s">
        <v>142</v>
      </c>
      <c r="AU123" s="232" t="s">
        <v>85</v>
      </c>
      <c r="AY123" s="18" t="s">
        <v>140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8" t="s">
        <v>85</v>
      </c>
      <c r="BK123" s="233">
        <f>ROUND(I123*H123,2)</f>
        <v>0</v>
      </c>
      <c r="BL123" s="18" t="s">
        <v>146</v>
      </c>
      <c r="BM123" s="232" t="s">
        <v>1044</v>
      </c>
    </row>
    <row r="124" s="2" customFormat="1" ht="16.5" customHeight="1">
      <c r="A124" s="39"/>
      <c r="B124" s="40"/>
      <c r="C124" s="220" t="s">
        <v>146</v>
      </c>
      <c r="D124" s="220" t="s">
        <v>142</v>
      </c>
      <c r="E124" s="221" t="s">
        <v>993</v>
      </c>
      <c r="F124" s="222" t="s">
        <v>841</v>
      </c>
      <c r="G124" s="223" t="s">
        <v>1</v>
      </c>
      <c r="H124" s="224">
        <v>8</v>
      </c>
      <c r="I124" s="225"/>
      <c r="J124" s="226">
        <f>ROUND(I124*H124,2)</f>
        <v>0</v>
      </c>
      <c r="K124" s="227"/>
      <c r="L124" s="45"/>
      <c r="M124" s="228" t="s">
        <v>1</v>
      </c>
      <c r="N124" s="229" t="s">
        <v>42</v>
      </c>
      <c r="O124" s="92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2" t="s">
        <v>146</v>
      </c>
      <c r="AT124" s="232" t="s">
        <v>142</v>
      </c>
      <c r="AU124" s="232" t="s">
        <v>85</v>
      </c>
      <c r="AY124" s="18" t="s">
        <v>140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8" t="s">
        <v>85</v>
      </c>
      <c r="BK124" s="233">
        <f>ROUND(I124*H124,2)</f>
        <v>0</v>
      </c>
      <c r="BL124" s="18" t="s">
        <v>146</v>
      </c>
      <c r="BM124" s="232" t="s">
        <v>1045</v>
      </c>
    </row>
    <row r="125" s="2" customFormat="1">
      <c r="A125" s="39"/>
      <c r="B125" s="40"/>
      <c r="C125" s="41"/>
      <c r="D125" s="241" t="s">
        <v>201</v>
      </c>
      <c r="E125" s="41"/>
      <c r="F125" s="294" t="s">
        <v>1013</v>
      </c>
      <c r="G125" s="41"/>
      <c r="H125" s="41"/>
      <c r="I125" s="236"/>
      <c r="J125" s="41"/>
      <c r="K125" s="41"/>
      <c r="L125" s="45"/>
      <c r="M125" s="237"/>
      <c r="N125" s="238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201</v>
      </c>
      <c r="AU125" s="18" t="s">
        <v>85</v>
      </c>
    </row>
    <row r="126" s="2" customFormat="1" ht="16.5" customHeight="1">
      <c r="A126" s="39"/>
      <c r="B126" s="40"/>
      <c r="C126" s="220" t="s">
        <v>321</v>
      </c>
      <c r="D126" s="220" t="s">
        <v>142</v>
      </c>
      <c r="E126" s="221" t="s">
        <v>856</v>
      </c>
      <c r="F126" s="222" t="s">
        <v>857</v>
      </c>
      <c r="G126" s="223" t="s">
        <v>858</v>
      </c>
      <c r="H126" s="300"/>
      <c r="I126" s="225"/>
      <c r="J126" s="226">
        <f>ROUND(I126*H126,2)</f>
        <v>0</v>
      </c>
      <c r="K126" s="227"/>
      <c r="L126" s="45"/>
      <c r="M126" s="228" t="s">
        <v>1</v>
      </c>
      <c r="N126" s="229" t="s">
        <v>42</v>
      </c>
      <c r="O126" s="92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2" t="s">
        <v>146</v>
      </c>
      <c r="AT126" s="232" t="s">
        <v>142</v>
      </c>
      <c r="AU126" s="232" t="s">
        <v>85</v>
      </c>
      <c r="AY126" s="18" t="s">
        <v>140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8" t="s">
        <v>85</v>
      </c>
      <c r="BK126" s="233">
        <f>ROUND(I126*H126,2)</f>
        <v>0</v>
      </c>
      <c r="BL126" s="18" t="s">
        <v>146</v>
      </c>
      <c r="BM126" s="232" t="s">
        <v>1046</v>
      </c>
    </row>
    <row r="127" s="12" customFormat="1" ht="25.92" customHeight="1">
      <c r="A127" s="12"/>
      <c r="B127" s="204"/>
      <c r="C127" s="205"/>
      <c r="D127" s="206" t="s">
        <v>76</v>
      </c>
      <c r="E127" s="207" t="s">
        <v>959</v>
      </c>
      <c r="F127" s="207" t="s">
        <v>1047</v>
      </c>
      <c r="G127" s="205"/>
      <c r="H127" s="205"/>
      <c r="I127" s="208"/>
      <c r="J127" s="209">
        <f>BK127</f>
        <v>0</v>
      </c>
      <c r="K127" s="205"/>
      <c r="L127" s="210"/>
      <c r="M127" s="211"/>
      <c r="N127" s="212"/>
      <c r="O127" s="212"/>
      <c r="P127" s="213">
        <f>SUM(P128:P136)</f>
        <v>0</v>
      </c>
      <c r="Q127" s="212"/>
      <c r="R127" s="213">
        <f>SUM(R128:R136)</f>
        <v>0</v>
      </c>
      <c r="S127" s="212"/>
      <c r="T127" s="214">
        <f>SUM(T128:T136)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5" t="s">
        <v>85</v>
      </c>
      <c r="AT127" s="216" t="s">
        <v>76</v>
      </c>
      <c r="AU127" s="216" t="s">
        <v>77</v>
      </c>
      <c r="AY127" s="215" t="s">
        <v>140</v>
      </c>
      <c r="BK127" s="217">
        <f>SUM(BK128:BK136)</f>
        <v>0</v>
      </c>
    </row>
    <row r="128" s="2" customFormat="1" ht="16.5" customHeight="1">
      <c r="A128" s="39"/>
      <c r="B128" s="40"/>
      <c r="C128" s="220" t="s">
        <v>177</v>
      </c>
      <c r="D128" s="220" t="s">
        <v>142</v>
      </c>
      <c r="E128" s="221" t="s">
        <v>862</v>
      </c>
      <c r="F128" s="222" t="s">
        <v>863</v>
      </c>
      <c r="G128" s="223" t="s">
        <v>243</v>
      </c>
      <c r="H128" s="224">
        <v>0.97999999999999998</v>
      </c>
      <c r="I128" s="225"/>
      <c r="J128" s="226">
        <f>ROUND(I128*H128,2)</f>
        <v>0</v>
      </c>
      <c r="K128" s="227"/>
      <c r="L128" s="45"/>
      <c r="M128" s="228" t="s">
        <v>1</v>
      </c>
      <c r="N128" s="229" t="s">
        <v>42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146</v>
      </c>
      <c r="AT128" s="232" t="s">
        <v>142</v>
      </c>
      <c r="AU128" s="232" t="s">
        <v>85</v>
      </c>
      <c r="AY128" s="18" t="s">
        <v>140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8" t="s">
        <v>85</v>
      </c>
      <c r="BK128" s="233">
        <f>ROUND(I128*H128,2)</f>
        <v>0</v>
      </c>
      <c r="BL128" s="18" t="s">
        <v>146</v>
      </c>
      <c r="BM128" s="232" t="s">
        <v>1048</v>
      </c>
    </row>
    <row r="129" s="2" customFormat="1" ht="33" customHeight="1">
      <c r="A129" s="39"/>
      <c r="B129" s="40"/>
      <c r="C129" s="220" t="s">
        <v>183</v>
      </c>
      <c r="D129" s="220" t="s">
        <v>142</v>
      </c>
      <c r="E129" s="221" t="s">
        <v>865</v>
      </c>
      <c r="F129" s="222" t="s">
        <v>866</v>
      </c>
      <c r="G129" s="223" t="s">
        <v>867</v>
      </c>
      <c r="H129" s="224">
        <v>147</v>
      </c>
      <c r="I129" s="225"/>
      <c r="J129" s="226">
        <f>ROUND(I129*H129,2)</f>
        <v>0</v>
      </c>
      <c r="K129" s="227"/>
      <c r="L129" s="45"/>
      <c r="M129" s="228" t="s">
        <v>1</v>
      </c>
      <c r="N129" s="229" t="s">
        <v>42</v>
      </c>
      <c r="O129" s="92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2" t="s">
        <v>146</v>
      </c>
      <c r="AT129" s="232" t="s">
        <v>142</v>
      </c>
      <c r="AU129" s="232" t="s">
        <v>85</v>
      </c>
      <c r="AY129" s="18" t="s">
        <v>140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8" t="s">
        <v>85</v>
      </c>
      <c r="BK129" s="233">
        <f>ROUND(I129*H129,2)</f>
        <v>0</v>
      </c>
      <c r="BL129" s="18" t="s">
        <v>146</v>
      </c>
      <c r="BM129" s="232" t="s">
        <v>1049</v>
      </c>
    </row>
    <row r="130" s="2" customFormat="1" ht="16.5" customHeight="1">
      <c r="A130" s="39"/>
      <c r="B130" s="40"/>
      <c r="C130" s="220" t="s">
        <v>189</v>
      </c>
      <c r="D130" s="220" t="s">
        <v>142</v>
      </c>
      <c r="E130" s="221" t="s">
        <v>869</v>
      </c>
      <c r="F130" s="222" t="s">
        <v>870</v>
      </c>
      <c r="G130" s="223" t="s">
        <v>867</v>
      </c>
      <c r="H130" s="224">
        <v>294</v>
      </c>
      <c r="I130" s="225"/>
      <c r="J130" s="226">
        <f>ROUND(I130*H130,2)</f>
        <v>0</v>
      </c>
      <c r="K130" s="227"/>
      <c r="L130" s="45"/>
      <c r="M130" s="228" t="s">
        <v>1</v>
      </c>
      <c r="N130" s="229" t="s">
        <v>42</v>
      </c>
      <c r="O130" s="92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146</v>
      </c>
      <c r="AT130" s="232" t="s">
        <v>142</v>
      </c>
      <c r="AU130" s="232" t="s">
        <v>85</v>
      </c>
      <c r="AY130" s="18" t="s">
        <v>140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8" t="s">
        <v>85</v>
      </c>
      <c r="BK130" s="233">
        <f>ROUND(I130*H130,2)</f>
        <v>0</v>
      </c>
      <c r="BL130" s="18" t="s">
        <v>146</v>
      </c>
      <c r="BM130" s="232" t="s">
        <v>1050</v>
      </c>
    </row>
    <row r="131" s="2" customFormat="1" ht="16.5" customHeight="1">
      <c r="A131" s="39"/>
      <c r="B131" s="40"/>
      <c r="C131" s="220" t="s">
        <v>195</v>
      </c>
      <c r="D131" s="220" t="s">
        <v>142</v>
      </c>
      <c r="E131" s="221" t="s">
        <v>872</v>
      </c>
      <c r="F131" s="222" t="s">
        <v>873</v>
      </c>
      <c r="G131" s="223" t="s">
        <v>874</v>
      </c>
      <c r="H131" s="224">
        <v>88.200000000000003</v>
      </c>
      <c r="I131" s="225"/>
      <c r="J131" s="226">
        <f>ROUND(I131*H131,2)</f>
        <v>0</v>
      </c>
      <c r="K131" s="227"/>
      <c r="L131" s="45"/>
      <c r="M131" s="228" t="s">
        <v>1</v>
      </c>
      <c r="N131" s="229" t="s">
        <v>42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146</v>
      </c>
      <c r="AT131" s="232" t="s">
        <v>142</v>
      </c>
      <c r="AU131" s="232" t="s">
        <v>85</v>
      </c>
      <c r="AY131" s="18" t="s">
        <v>140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85</v>
      </c>
      <c r="BK131" s="233">
        <f>ROUND(I131*H131,2)</f>
        <v>0</v>
      </c>
      <c r="BL131" s="18" t="s">
        <v>146</v>
      </c>
      <c r="BM131" s="232" t="s">
        <v>1051</v>
      </c>
    </row>
    <row r="132" s="2" customFormat="1" ht="16.5" customHeight="1">
      <c r="A132" s="39"/>
      <c r="B132" s="40"/>
      <c r="C132" s="220" t="s">
        <v>204</v>
      </c>
      <c r="D132" s="220" t="s">
        <v>142</v>
      </c>
      <c r="E132" s="221" t="s">
        <v>876</v>
      </c>
      <c r="F132" s="222" t="s">
        <v>877</v>
      </c>
      <c r="G132" s="223" t="s">
        <v>874</v>
      </c>
      <c r="H132" s="224">
        <v>98</v>
      </c>
      <c r="I132" s="225"/>
      <c r="J132" s="226">
        <f>ROUND(I132*H132,2)</f>
        <v>0</v>
      </c>
      <c r="K132" s="227"/>
      <c r="L132" s="45"/>
      <c r="M132" s="228" t="s">
        <v>1</v>
      </c>
      <c r="N132" s="229" t="s">
        <v>42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146</v>
      </c>
      <c r="AT132" s="232" t="s">
        <v>142</v>
      </c>
      <c r="AU132" s="232" t="s">
        <v>85</v>
      </c>
      <c r="AY132" s="18" t="s">
        <v>140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85</v>
      </c>
      <c r="BK132" s="233">
        <f>ROUND(I132*H132,2)</f>
        <v>0</v>
      </c>
      <c r="BL132" s="18" t="s">
        <v>146</v>
      </c>
      <c r="BM132" s="232" t="s">
        <v>1052</v>
      </c>
    </row>
    <row r="133" s="2" customFormat="1" ht="16.5" customHeight="1">
      <c r="A133" s="39"/>
      <c r="B133" s="40"/>
      <c r="C133" s="220" t="s">
        <v>209</v>
      </c>
      <c r="D133" s="220" t="s">
        <v>142</v>
      </c>
      <c r="E133" s="221" t="s">
        <v>879</v>
      </c>
      <c r="F133" s="222" t="s">
        <v>880</v>
      </c>
      <c r="G133" s="223" t="s">
        <v>243</v>
      </c>
      <c r="H133" s="224">
        <v>0.29399999999999998</v>
      </c>
      <c r="I133" s="225"/>
      <c r="J133" s="226">
        <f>ROUND(I133*H133,2)</f>
        <v>0</v>
      </c>
      <c r="K133" s="227"/>
      <c r="L133" s="45"/>
      <c r="M133" s="228" t="s">
        <v>1</v>
      </c>
      <c r="N133" s="229" t="s">
        <v>42</v>
      </c>
      <c r="O133" s="92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2" t="s">
        <v>146</v>
      </c>
      <c r="AT133" s="232" t="s">
        <v>142</v>
      </c>
      <c r="AU133" s="232" t="s">
        <v>85</v>
      </c>
      <c r="AY133" s="18" t="s">
        <v>140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8" t="s">
        <v>85</v>
      </c>
      <c r="BK133" s="233">
        <f>ROUND(I133*H133,2)</f>
        <v>0</v>
      </c>
      <c r="BL133" s="18" t="s">
        <v>146</v>
      </c>
      <c r="BM133" s="232" t="s">
        <v>1053</v>
      </c>
    </row>
    <row r="134" s="2" customFormat="1" ht="24.15" customHeight="1">
      <c r="A134" s="39"/>
      <c r="B134" s="40"/>
      <c r="C134" s="220" t="s">
        <v>214</v>
      </c>
      <c r="D134" s="220" t="s">
        <v>142</v>
      </c>
      <c r="E134" s="221" t="s">
        <v>882</v>
      </c>
      <c r="F134" s="222" t="s">
        <v>883</v>
      </c>
      <c r="G134" s="223" t="s">
        <v>166</v>
      </c>
      <c r="H134" s="224">
        <v>3.9199999999999999</v>
      </c>
      <c r="I134" s="225"/>
      <c r="J134" s="226">
        <f>ROUND(I134*H134,2)</f>
        <v>0</v>
      </c>
      <c r="K134" s="227"/>
      <c r="L134" s="45"/>
      <c r="M134" s="228" t="s">
        <v>1</v>
      </c>
      <c r="N134" s="229" t="s">
        <v>42</v>
      </c>
      <c r="O134" s="92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146</v>
      </c>
      <c r="AT134" s="232" t="s">
        <v>142</v>
      </c>
      <c r="AU134" s="232" t="s">
        <v>85</v>
      </c>
      <c r="AY134" s="18" t="s">
        <v>140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8" t="s">
        <v>85</v>
      </c>
      <c r="BK134" s="233">
        <f>ROUND(I134*H134,2)</f>
        <v>0</v>
      </c>
      <c r="BL134" s="18" t="s">
        <v>146</v>
      </c>
      <c r="BM134" s="232" t="s">
        <v>1054</v>
      </c>
    </row>
    <row r="135" s="2" customFormat="1" ht="21.75" customHeight="1">
      <c r="A135" s="39"/>
      <c r="B135" s="40"/>
      <c r="C135" s="220" t="s">
        <v>220</v>
      </c>
      <c r="D135" s="220" t="s">
        <v>142</v>
      </c>
      <c r="E135" s="221" t="s">
        <v>885</v>
      </c>
      <c r="F135" s="222" t="s">
        <v>886</v>
      </c>
      <c r="G135" s="223" t="s">
        <v>887</v>
      </c>
      <c r="H135" s="224">
        <v>4900</v>
      </c>
      <c r="I135" s="225"/>
      <c r="J135" s="226">
        <f>ROUND(I135*H135,2)</f>
        <v>0</v>
      </c>
      <c r="K135" s="227"/>
      <c r="L135" s="45"/>
      <c r="M135" s="228" t="s">
        <v>1</v>
      </c>
      <c r="N135" s="229" t="s">
        <v>42</v>
      </c>
      <c r="O135" s="92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146</v>
      </c>
      <c r="AT135" s="232" t="s">
        <v>142</v>
      </c>
      <c r="AU135" s="232" t="s">
        <v>85</v>
      </c>
      <c r="AY135" s="18" t="s">
        <v>140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8" t="s">
        <v>85</v>
      </c>
      <c r="BK135" s="233">
        <f>ROUND(I135*H135,2)</f>
        <v>0</v>
      </c>
      <c r="BL135" s="18" t="s">
        <v>146</v>
      </c>
      <c r="BM135" s="232" t="s">
        <v>1055</v>
      </c>
    </row>
    <row r="136" s="2" customFormat="1" ht="21.75" customHeight="1">
      <c r="A136" s="39"/>
      <c r="B136" s="40"/>
      <c r="C136" s="220" t="s">
        <v>225</v>
      </c>
      <c r="D136" s="220" t="s">
        <v>142</v>
      </c>
      <c r="E136" s="221" t="s">
        <v>889</v>
      </c>
      <c r="F136" s="222" t="s">
        <v>890</v>
      </c>
      <c r="G136" s="223" t="s">
        <v>887</v>
      </c>
      <c r="H136" s="224">
        <v>5880</v>
      </c>
      <c r="I136" s="225"/>
      <c r="J136" s="226">
        <f>ROUND(I136*H136,2)</f>
        <v>0</v>
      </c>
      <c r="K136" s="227"/>
      <c r="L136" s="45"/>
      <c r="M136" s="228" t="s">
        <v>1</v>
      </c>
      <c r="N136" s="229" t="s">
        <v>42</v>
      </c>
      <c r="O136" s="92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146</v>
      </c>
      <c r="AT136" s="232" t="s">
        <v>142</v>
      </c>
      <c r="AU136" s="232" t="s">
        <v>85</v>
      </c>
      <c r="AY136" s="18" t="s">
        <v>140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8" t="s">
        <v>85</v>
      </c>
      <c r="BK136" s="233">
        <f>ROUND(I136*H136,2)</f>
        <v>0</v>
      </c>
      <c r="BL136" s="18" t="s">
        <v>146</v>
      </c>
      <c r="BM136" s="232" t="s">
        <v>1056</v>
      </c>
    </row>
    <row r="137" s="12" customFormat="1" ht="25.92" customHeight="1">
      <c r="A137" s="12"/>
      <c r="B137" s="204"/>
      <c r="C137" s="205"/>
      <c r="D137" s="206" t="s">
        <v>76</v>
      </c>
      <c r="E137" s="207" t="s">
        <v>892</v>
      </c>
      <c r="F137" s="207" t="s">
        <v>861</v>
      </c>
      <c r="G137" s="205"/>
      <c r="H137" s="205"/>
      <c r="I137" s="208"/>
      <c r="J137" s="209">
        <f>BK137</f>
        <v>0</v>
      </c>
      <c r="K137" s="205"/>
      <c r="L137" s="210"/>
      <c r="M137" s="211"/>
      <c r="N137" s="212"/>
      <c r="O137" s="212"/>
      <c r="P137" s="213">
        <f>SUM(P138:P153)</f>
        <v>0</v>
      </c>
      <c r="Q137" s="212"/>
      <c r="R137" s="213">
        <f>SUM(R138:R153)</f>
        <v>0</v>
      </c>
      <c r="S137" s="212"/>
      <c r="T137" s="214">
        <f>SUM(T138:T153)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5" t="s">
        <v>85</v>
      </c>
      <c r="AT137" s="216" t="s">
        <v>76</v>
      </c>
      <c r="AU137" s="216" t="s">
        <v>77</v>
      </c>
      <c r="AY137" s="215" t="s">
        <v>140</v>
      </c>
      <c r="BK137" s="217">
        <f>SUM(BK138:BK153)</f>
        <v>0</v>
      </c>
    </row>
    <row r="138" s="2" customFormat="1" ht="66.75" customHeight="1">
      <c r="A138" s="39"/>
      <c r="B138" s="40"/>
      <c r="C138" s="220" t="s">
        <v>230</v>
      </c>
      <c r="D138" s="220" t="s">
        <v>142</v>
      </c>
      <c r="E138" s="221" t="s">
        <v>893</v>
      </c>
      <c r="F138" s="222" t="s">
        <v>894</v>
      </c>
      <c r="G138" s="223" t="s">
        <v>867</v>
      </c>
      <c r="H138" s="224">
        <v>49</v>
      </c>
      <c r="I138" s="225"/>
      <c r="J138" s="226">
        <f>ROUND(I138*H138,2)</f>
        <v>0</v>
      </c>
      <c r="K138" s="227"/>
      <c r="L138" s="45"/>
      <c r="M138" s="228" t="s">
        <v>1</v>
      </c>
      <c r="N138" s="229" t="s">
        <v>42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146</v>
      </c>
      <c r="AT138" s="232" t="s">
        <v>142</v>
      </c>
      <c r="AU138" s="232" t="s">
        <v>85</v>
      </c>
      <c r="AY138" s="18" t="s">
        <v>140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85</v>
      </c>
      <c r="BK138" s="233">
        <f>ROUND(I138*H138,2)</f>
        <v>0</v>
      </c>
      <c r="BL138" s="18" t="s">
        <v>146</v>
      </c>
      <c r="BM138" s="232" t="s">
        <v>1057</v>
      </c>
    </row>
    <row r="139" s="2" customFormat="1" ht="37.8" customHeight="1">
      <c r="A139" s="39"/>
      <c r="B139" s="40"/>
      <c r="C139" s="220" t="s">
        <v>8</v>
      </c>
      <c r="D139" s="220" t="s">
        <v>142</v>
      </c>
      <c r="E139" s="221" t="s">
        <v>896</v>
      </c>
      <c r="F139" s="222" t="s">
        <v>897</v>
      </c>
      <c r="G139" s="223" t="s">
        <v>867</v>
      </c>
      <c r="H139" s="224">
        <v>49</v>
      </c>
      <c r="I139" s="225"/>
      <c r="J139" s="226">
        <f>ROUND(I139*H139,2)</f>
        <v>0</v>
      </c>
      <c r="K139" s="227"/>
      <c r="L139" s="45"/>
      <c r="M139" s="228" t="s">
        <v>1</v>
      </c>
      <c r="N139" s="229" t="s">
        <v>42</v>
      </c>
      <c r="O139" s="92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146</v>
      </c>
      <c r="AT139" s="232" t="s">
        <v>142</v>
      </c>
      <c r="AU139" s="232" t="s">
        <v>85</v>
      </c>
      <c r="AY139" s="18" t="s">
        <v>140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8" t="s">
        <v>85</v>
      </c>
      <c r="BK139" s="233">
        <f>ROUND(I139*H139,2)</f>
        <v>0</v>
      </c>
      <c r="BL139" s="18" t="s">
        <v>146</v>
      </c>
      <c r="BM139" s="232" t="s">
        <v>1058</v>
      </c>
    </row>
    <row r="140" s="2" customFormat="1" ht="24.15" customHeight="1">
      <c r="A140" s="39"/>
      <c r="B140" s="40"/>
      <c r="C140" s="220" t="s">
        <v>246</v>
      </c>
      <c r="D140" s="220" t="s">
        <v>142</v>
      </c>
      <c r="E140" s="221" t="s">
        <v>899</v>
      </c>
      <c r="F140" s="222" t="s">
        <v>900</v>
      </c>
      <c r="G140" s="223" t="s">
        <v>867</v>
      </c>
      <c r="H140" s="224">
        <v>49</v>
      </c>
      <c r="I140" s="225"/>
      <c r="J140" s="226">
        <f>ROUND(I140*H140,2)</f>
        <v>0</v>
      </c>
      <c r="K140" s="227"/>
      <c r="L140" s="45"/>
      <c r="M140" s="228" t="s">
        <v>1</v>
      </c>
      <c r="N140" s="229" t="s">
        <v>42</v>
      </c>
      <c r="O140" s="92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146</v>
      </c>
      <c r="AT140" s="232" t="s">
        <v>142</v>
      </c>
      <c r="AU140" s="232" t="s">
        <v>85</v>
      </c>
      <c r="AY140" s="18" t="s">
        <v>140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85</v>
      </c>
      <c r="BK140" s="233">
        <f>ROUND(I140*H140,2)</f>
        <v>0</v>
      </c>
      <c r="BL140" s="18" t="s">
        <v>146</v>
      </c>
      <c r="BM140" s="232" t="s">
        <v>1059</v>
      </c>
    </row>
    <row r="141" s="2" customFormat="1" ht="62.7" customHeight="1">
      <c r="A141" s="39"/>
      <c r="B141" s="40"/>
      <c r="C141" s="220" t="s">
        <v>254</v>
      </c>
      <c r="D141" s="220" t="s">
        <v>142</v>
      </c>
      <c r="E141" s="221" t="s">
        <v>902</v>
      </c>
      <c r="F141" s="222" t="s">
        <v>903</v>
      </c>
      <c r="G141" s="223" t="s">
        <v>867</v>
      </c>
      <c r="H141" s="224">
        <v>49</v>
      </c>
      <c r="I141" s="225"/>
      <c r="J141" s="226">
        <f>ROUND(I141*H141,2)</f>
        <v>0</v>
      </c>
      <c r="K141" s="227"/>
      <c r="L141" s="45"/>
      <c r="M141" s="228" t="s">
        <v>1</v>
      </c>
      <c r="N141" s="229" t="s">
        <v>42</v>
      </c>
      <c r="O141" s="92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2" t="s">
        <v>146</v>
      </c>
      <c r="AT141" s="232" t="s">
        <v>142</v>
      </c>
      <c r="AU141" s="232" t="s">
        <v>85</v>
      </c>
      <c r="AY141" s="18" t="s">
        <v>140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8" t="s">
        <v>85</v>
      </c>
      <c r="BK141" s="233">
        <f>ROUND(I141*H141,2)</f>
        <v>0</v>
      </c>
      <c r="BL141" s="18" t="s">
        <v>146</v>
      </c>
      <c r="BM141" s="232" t="s">
        <v>1060</v>
      </c>
    </row>
    <row r="142" s="2" customFormat="1" ht="37.8" customHeight="1">
      <c r="A142" s="39"/>
      <c r="B142" s="40"/>
      <c r="C142" s="220" t="s">
        <v>259</v>
      </c>
      <c r="D142" s="220" t="s">
        <v>142</v>
      </c>
      <c r="E142" s="221" t="s">
        <v>905</v>
      </c>
      <c r="F142" s="222" t="s">
        <v>906</v>
      </c>
      <c r="G142" s="223" t="s">
        <v>907</v>
      </c>
      <c r="H142" s="224">
        <v>0.48999999999999999</v>
      </c>
      <c r="I142" s="225"/>
      <c r="J142" s="226">
        <f>ROUND(I142*H142,2)</f>
        <v>0</v>
      </c>
      <c r="K142" s="227"/>
      <c r="L142" s="45"/>
      <c r="M142" s="228" t="s">
        <v>1</v>
      </c>
      <c r="N142" s="229" t="s">
        <v>42</v>
      </c>
      <c r="O142" s="92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146</v>
      </c>
      <c r="AT142" s="232" t="s">
        <v>142</v>
      </c>
      <c r="AU142" s="232" t="s">
        <v>85</v>
      </c>
      <c r="AY142" s="18" t="s">
        <v>140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85</v>
      </c>
      <c r="BK142" s="233">
        <f>ROUND(I142*H142,2)</f>
        <v>0</v>
      </c>
      <c r="BL142" s="18" t="s">
        <v>146</v>
      </c>
      <c r="BM142" s="232" t="s">
        <v>1061</v>
      </c>
    </row>
    <row r="143" s="2" customFormat="1" ht="24.15" customHeight="1">
      <c r="A143" s="39"/>
      <c r="B143" s="40"/>
      <c r="C143" s="220" t="s">
        <v>282</v>
      </c>
      <c r="D143" s="220" t="s">
        <v>142</v>
      </c>
      <c r="E143" s="221" t="s">
        <v>909</v>
      </c>
      <c r="F143" s="222" t="s">
        <v>910</v>
      </c>
      <c r="G143" s="223" t="s">
        <v>867</v>
      </c>
      <c r="H143" s="224">
        <v>2.4500000000000002</v>
      </c>
      <c r="I143" s="225"/>
      <c r="J143" s="226">
        <f>ROUND(I143*H143,2)</f>
        <v>0</v>
      </c>
      <c r="K143" s="227"/>
      <c r="L143" s="45"/>
      <c r="M143" s="228" t="s">
        <v>1</v>
      </c>
      <c r="N143" s="229" t="s">
        <v>42</v>
      </c>
      <c r="O143" s="92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146</v>
      </c>
      <c r="AT143" s="232" t="s">
        <v>142</v>
      </c>
      <c r="AU143" s="232" t="s">
        <v>85</v>
      </c>
      <c r="AY143" s="18" t="s">
        <v>140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85</v>
      </c>
      <c r="BK143" s="233">
        <f>ROUND(I143*H143,2)</f>
        <v>0</v>
      </c>
      <c r="BL143" s="18" t="s">
        <v>146</v>
      </c>
      <c r="BM143" s="232" t="s">
        <v>1062</v>
      </c>
    </row>
    <row r="144" s="2" customFormat="1" ht="33" customHeight="1">
      <c r="A144" s="39"/>
      <c r="B144" s="40"/>
      <c r="C144" s="220" t="s">
        <v>263</v>
      </c>
      <c r="D144" s="220" t="s">
        <v>142</v>
      </c>
      <c r="E144" s="221" t="s">
        <v>912</v>
      </c>
      <c r="F144" s="222" t="s">
        <v>913</v>
      </c>
      <c r="G144" s="223" t="s">
        <v>145</v>
      </c>
      <c r="H144" s="224">
        <v>49</v>
      </c>
      <c r="I144" s="225"/>
      <c r="J144" s="226">
        <f>ROUND(I144*H144,2)</f>
        <v>0</v>
      </c>
      <c r="K144" s="227"/>
      <c r="L144" s="45"/>
      <c r="M144" s="228" t="s">
        <v>1</v>
      </c>
      <c r="N144" s="229" t="s">
        <v>42</v>
      </c>
      <c r="O144" s="92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146</v>
      </c>
      <c r="AT144" s="232" t="s">
        <v>142</v>
      </c>
      <c r="AU144" s="232" t="s">
        <v>85</v>
      </c>
      <c r="AY144" s="18" t="s">
        <v>140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8" t="s">
        <v>85</v>
      </c>
      <c r="BK144" s="233">
        <f>ROUND(I144*H144,2)</f>
        <v>0</v>
      </c>
      <c r="BL144" s="18" t="s">
        <v>146</v>
      </c>
      <c r="BM144" s="232" t="s">
        <v>1063</v>
      </c>
    </row>
    <row r="145" s="2" customFormat="1" ht="44.25" customHeight="1">
      <c r="A145" s="39"/>
      <c r="B145" s="40"/>
      <c r="C145" s="220" t="s">
        <v>240</v>
      </c>
      <c r="D145" s="220" t="s">
        <v>142</v>
      </c>
      <c r="E145" s="221" t="s">
        <v>915</v>
      </c>
      <c r="F145" s="222" t="s">
        <v>916</v>
      </c>
      <c r="G145" s="223" t="s">
        <v>199</v>
      </c>
      <c r="H145" s="224">
        <v>0.001</v>
      </c>
      <c r="I145" s="225"/>
      <c r="J145" s="226">
        <f>ROUND(I145*H145,2)</f>
        <v>0</v>
      </c>
      <c r="K145" s="227"/>
      <c r="L145" s="45"/>
      <c r="M145" s="228" t="s">
        <v>1</v>
      </c>
      <c r="N145" s="229" t="s">
        <v>42</v>
      </c>
      <c r="O145" s="92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146</v>
      </c>
      <c r="AT145" s="232" t="s">
        <v>142</v>
      </c>
      <c r="AU145" s="232" t="s">
        <v>85</v>
      </c>
      <c r="AY145" s="18" t="s">
        <v>140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8" t="s">
        <v>85</v>
      </c>
      <c r="BK145" s="233">
        <f>ROUND(I145*H145,2)</f>
        <v>0</v>
      </c>
      <c r="BL145" s="18" t="s">
        <v>146</v>
      </c>
      <c r="BM145" s="232" t="s">
        <v>1064</v>
      </c>
    </row>
    <row r="146" s="2" customFormat="1" ht="44.25" customHeight="1">
      <c r="A146" s="39"/>
      <c r="B146" s="40"/>
      <c r="C146" s="220" t="s">
        <v>289</v>
      </c>
      <c r="D146" s="220" t="s">
        <v>142</v>
      </c>
      <c r="E146" s="221" t="s">
        <v>918</v>
      </c>
      <c r="F146" s="222" t="s">
        <v>919</v>
      </c>
      <c r="G146" s="223" t="s">
        <v>145</v>
      </c>
      <c r="H146" s="224">
        <v>49</v>
      </c>
      <c r="I146" s="225"/>
      <c r="J146" s="226">
        <f>ROUND(I146*H146,2)</f>
        <v>0</v>
      </c>
      <c r="K146" s="227"/>
      <c r="L146" s="45"/>
      <c r="M146" s="228" t="s">
        <v>1</v>
      </c>
      <c r="N146" s="229" t="s">
        <v>42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146</v>
      </c>
      <c r="AT146" s="232" t="s">
        <v>142</v>
      </c>
      <c r="AU146" s="232" t="s">
        <v>85</v>
      </c>
      <c r="AY146" s="18" t="s">
        <v>140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8" t="s">
        <v>85</v>
      </c>
      <c r="BK146" s="233">
        <f>ROUND(I146*H146,2)</f>
        <v>0</v>
      </c>
      <c r="BL146" s="18" t="s">
        <v>146</v>
      </c>
      <c r="BM146" s="232" t="s">
        <v>1065</v>
      </c>
    </row>
    <row r="147" s="2" customFormat="1" ht="21.75" customHeight="1">
      <c r="A147" s="39"/>
      <c r="B147" s="40"/>
      <c r="C147" s="220" t="s">
        <v>7</v>
      </c>
      <c r="D147" s="220" t="s">
        <v>142</v>
      </c>
      <c r="E147" s="221" t="s">
        <v>921</v>
      </c>
      <c r="F147" s="222" t="s">
        <v>922</v>
      </c>
      <c r="G147" s="223" t="s">
        <v>166</v>
      </c>
      <c r="H147" s="224">
        <v>4.9000000000000004</v>
      </c>
      <c r="I147" s="225"/>
      <c r="J147" s="226">
        <f>ROUND(I147*H147,2)</f>
        <v>0</v>
      </c>
      <c r="K147" s="227"/>
      <c r="L147" s="45"/>
      <c r="M147" s="228" t="s">
        <v>1</v>
      </c>
      <c r="N147" s="229" t="s">
        <v>42</v>
      </c>
      <c r="O147" s="92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146</v>
      </c>
      <c r="AT147" s="232" t="s">
        <v>142</v>
      </c>
      <c r="AU147" s="232" t="s">
        <v>85</v>
      </c>
      <c r="AY147" s="18" t="s">
        <v>140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8" t="s">
        <v>85</v>
      </c>
      <c r="BK147" s="233">
        <f>ROUND(I147*H147,2)</f>
        <v>0</v>
      </c>
      <c r="BL147" s="18" t="s">
        <v>146</v>
      </c>
      <c r="BM147" s="232" t="s">
        <v>1066</v>
      </c>
    </row>
    <row r="148" s="2" customFormat="1" ht="21.75" customHeight="1">
      <c r="A148" s="39"/>
      <c r="B148" s="40"/>
      <c r="C148" s="220" t="s">
        <v>296</v>
      </c>
      <c r="D148" s="220" t="s">
        <v>142</v>
      </c>
      <c r="E148" s="221" t="s">
        <v>924</v>
      </c>
      <c r="F148" s="222" t="s">
        <v>925</v>
      </c>
      <c r="G148" s="223" t="s">
        <v>166</v>
      </c>
      <c r="H148" s="224">
        <v>5.8799999999999999</v>
      </c>
      <c r="I148" s="225"/>
      <c r="J148" s="226">
        <f>ROUND(I148*H148,2)</f>
        <v>0</v>
      </c>
      <c r="K148" s="227"/>
      <c r="L148" s="45"/>
      <c r="M148" s="228" t="s">
        <v>1</v>
      </c>
      <c r="N148" s="229" t="s">
        <v>42</v>
      </c>
      <c r="O148" s="92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146</v>
      </c>
      <c r="AT148" s="232" t="s">
        <v>142</v>
      </c>
      <c r="AU148" s="232" t="s">
        <v>85</v>
      </c>
      <c r="AY148" s="18" t="s">
        <v>140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8" t="s">
        <v>85</v>
      </c>
      <c r="BK148" s="233">
        <f>ROUND(I148*H148,2)</f>
        <v>0</v>
      </c>
      <c r="BL148" s="18" t="s">
        <v>146</v>
      </c>
      <c r="BM148" s="232" t="s">
        <v>1067</v>
      </c>
    </row>
    <row r="149" s="2" customFormat="1" ht="21.75" customHeight="1">
      <c r="A149" s="39"/>
      <c r="B149" s="40"/>
      <c r="C149" s="220" t="s">
        <v>271</v>
      </c>
      <c r="D149" s="220" t="s">
        <v>142</v>
      </c>
      <c r="E149" s="221" t="s">
        <v>927</v>
      </c>
      <c r="F149" s="222" t="s">
        <v>928</v>
      </c>
      <c r="G149" s="223" t="s">
        <v>166</v>
      </c>
      <c r="H149" s="224">
        <v>4.9000000000000004</v>
      </c>
      <c r="I149" s="225"/>
      <c r="J149" s="226">
        <f>ROUND(I149*H149,2)</f>
        <v>0</v>
      </c>
      <c r="K149" s="227"/>
      <c r="L149" s="45"/>
      <c r="M149" s="228" t="s">
        <v>1</v>
      </c>
      <c r="N149" s="229" t="s">
        <v>42</v>
      </c>
      <c r="O149" s="92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2" t="s">
        <v>146</v>
      </c>
      <c r="AT149" s="232" t="s">
        <v>142</v>
      </c>
      <c r="AU149" s="232" t="s">
        <v>85</v>
      </c>
      <c r="AY149" s="18" t="s">
        <v>140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8" t="s">
        <v>85</v>
      </c>
      <c r="BK149" s="233">
        <f>ROUND(I149*H149,2)</f>
        <v>0</v>
      </c>
      <c r="BL149" s="18" t="s">
        <v>146</v>
      </c>
      <c r="BM149" s="232" t="s">
        <v>1068</v>
      </c>
    </row>
    <row r="150" s="2" customFormat="1" ht="21.75" customHeight="1">
      <c r="A150" s="39"/>
      <c r="B150" s="40"/>
      <c r="C150" s="220" t="s">
        <v>303</v>
      </c>
      <c r="D150" s="220" t="s">
        <v>142</v>
      </c>
      <c r="E150" s="221" t="s">
        <v>927</v>
      </c>
      <c r="F150" s="222" t="s">
        <v>928</v>
      </c>
      <c r="G150" s="223" t="s">
        <v>166</v>
      </c>
      <c r="H150" s="224">
        <v>5.8799999999999999</v>
      </c>
      <c r="I150" s="225"/>
      <c r="J150" s="226">
        <f>ROUND(I150*H150,2)</f>
        <v>0</v>
      </c>
      <c r="K150" s="227"/>
      <c r="L150" s="45"/>
      <c r="M150" s="228" t="s">
        <v>1</v>
      </c>
      <c r="N150" s="229" t="s">
        <v>42</v>
      </c>
      <c r="O150" s="92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146</v>
      </c>
      <c r="AT150" s="232" t="s">
        <v>142</v>
      </c>
      <c r="AU150" s="232" t="s">
        <v>85</v>
      </c>
      <c r="AY150" s="18" t="s">
        <v>140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8" t="s">
        <v>85</v>
      </c>
      <c r="BK150" s="233">
        <f>ROUND(I150*H150,2)</f>
        <v>0</v>
      </c>
      <c r="BL150" s="18" t="s">
        <v>146</v>
      </c>
      <c r="BM150" s="232" t="s">
        <v>1069</v>
      </c>
    </row>
    <row r="151" s="2" customFormat="1" ht="16.5" customHeight="1">
      <c r="A151" s="39"/>
      <c r="B151" s="40"/>
      <c r="C151" s="220" t="s">
        <v>309</v>
      </c>
      <c r="D151" s="220" t="s">
        <v>142</v>
      </c>
      <c r="E151" s="221" t="s">
        <v>931</v>
      </c>
      <c r="F151" s="222" t="s">
        <v>932</v>
      </c>
      <c r="G151" s="223" t="s">
        <v>933</v>
      </c>
      <c r="H151" s="224">
        <v>1</v>
      </c>
      <c r="I151" s="225"/>
      <c r="J151" s="226">
        <f>ROUND(I151*H151,2)</f>
        <v>0</v>
      </c>
      <c r="K151" s="227"/>
      <c r="L151" s="45"/>
      <c r="M151" s="228" t="s">
        <v>1</v>
      </c>
      <c r="N151" s="229" t="s">
        <v>42</v>
      </c>
      <c r="O151" s="92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146</v>
      </c>
      <c r="AT151" s="232" t="s">
        <v>142</v>
      </c>
      <c r="AU151" s="232" t="s">
        <v>85</v>
      </c>
      <c r="AY151" s="18" t="s">
        <v>140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8" t="s">
        <v>85</v>
      </c>
      <c r="BK151" s="233">
        <f>ROUND(I151*H151,2)</f>
        <v>0</v>
      </c>
      <c r="BL151" s="18" t="s">
        <v>146</v>
      </c>
      <c r="BM151" s="232" t="s">
        <v>1070</v>
      </c>
    </row>
    <row r="152" s="2" customFormat="1" ht="16.5" customHeight="1">
      <c r="A152" s="39"/>
      <c r="B152" s="40"/>
      <c r="C152" s="220" t="s">
        <v>315</v>
      </c>
      <c r="D152" s="220" t="s">
        <v>142</v>
      </c>
      <c r="E152" s="221" t="s">
        <v>935</v>
      </c>
      <c r="F152" s="222" t="s">
        <v>936</v>
      </c>
      <c r="G152" s="223" t="s">
        <v>933</v>
      </c>
      <c r="H152" s="224">
        <v>1</v>
      </c>
      <c r="I152" s="225"/>
      <c r="J152" s="226">
        <f>ROUND(I152*H152,2)</f>
        <v>0</v>
      </c>
      <c r="K152" s="227"/>
      <c r="L152" s="45"/>
      <c r="M152" s="228" t="s">
        <v>1</v>
      </c>
      <c r="N152" s="229" t="s">
        <v>42</v>
      </c>
      <c r="O152" s="92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2" t="s">
        <v>146</v>
      </c>
      <c r="AT152" s="232" t="s">
        <v>142</v>
      </c>
      <c r="AU152" s="232" t="s">
        <v>85</v>
      </c>
      <c r="AY152" s="18" t="s">
        <v>140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8" t="s">
        <v>85</v>
      </c>
      <c r="BK152" s="233">
        <f>ROUND(I152*H152,2)</f>
        <v>0</v>
      </c>
      <c r="BL152" s="18" t="s">
        <v>146</v>
      </c>
      <c r="BM152" s="232" t="s">
        <v>1071</v>
      </c>
    </row>
    <row r="153" s="2" customFormat="1" ht="16.5" customHeight="1">
      <c r="A153" s="39"/>
      <c r="B153" s="40"/>
      <c r="C153" s="220" t="s">
        <v>276</v>
      </c>
      <c r="D153" s="220" t="s">
        <v>142</v>
      </c>
      <c r="E153" s="221" t="s">
        <v>938</v>
      </c>
      <c r="F153" s="222" t="s">
        <v>939</v>
      </c>
      <c r="G153" s="223" t="s">
        <v>867</v>
      </c>
      <c r="H153" s="224">
        <v>49</v>
      </c>
      <c r="I153" s="225"/>
      <c r="J153" s="226">
        <f>ROUND(I153*H153,2)</f>
        <v>0</v>
      </c>
      <c r="K153" s="227"/>
      <c r="L153" s="45"/>
      <c r="M153" s="295" t="s">
        <v>1</v>
      </c>
      <c r="N153" s="296" t="s">
        <v>42</v>
      </c>
      <c r="O153" s="297"/>
      <c r="P153" s="298">
        <f>O153*H153</f>
        <v>0</v>
      </c>
      <c r="Q153" s="298">
        <v>0</v>
      </c>
      <c r="R153" s="298">
        <f>Q153*H153</f>
        <v>0</v>
      </c>
      <c r="S153" s="298">
        <v>0</v>
      </c>
      <c r="T153" s="29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146</v>
      </c>
      <c r="AT153" s="232" t="s">
        <v>142</v>
      </c>
      <c r="AU153" s="232" t="s">
        <v>85</v>
      </c>
      <c r="AY153" s="18" t="s">
        <v>140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8" t="s">
        <v>85</v>
      </c>
      <c r="BK153" s="233">
        <f>ROUND(I153*H153,2)</f>
        <v>0</v>
      </c>
      <c r="BL153" s="18" t="s">
        <v>146</v>
      </c>
      <c r="BM153" s="232" t="s">
        <v>1072</v>
      </c>
    </row>
    <row r="154" s="2" customFormat="1" ht="6.96" customHeight="1">
      <c r="A154" s="39"/>
      <c r="B154" s="67"/>
      <c r="C154" s="68"/>
      <c r="D154" s="68"/>
      <c r="E154" s="68"/>
      <c r="F154" s="68"/>
      <c r="G154" s="68"/>
      <c r="H154" s="68"/>
      <c r="I154" s="68"/>
      <c r="J154" s="68"/>
      <c r="K154" s="68"/>
      <c r="L154" s="45"/>
      <c r="M154" s="39"/>
      <c r="O154" s="39"/>
      <c r="P154" s="39"/>
      <c r="Q154" s="39"/>
      <c r="R154" s="39"/>
      <c r="S154" s="39"/>
      <c r="T154" s="39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</row>
  </sheetData>
  <sheetProtection sheet="1" autoFilter="0" formatColumns="0" formatRows="0" objects="1" scenarios="1" spinCount="100000" saltValue="tSQYH/JMbKFKr97fI8h1vcYE67tCiKXX6rl0Vw8E3dbYIl1lcs8b+DwjVW7DENeCVpTLlBTxi77MAWVI1W+KlQ==" hashValue="WDjNKD1NJXzZ9bSeqR9q9wVudcZ1SFDu9bkKDXdDDk10YmYW7Ah75ExWiaX1WvB4wYHgbI65uUYn01m6xOqmww==" algorithmName="SHA-512" password="CC35"/>
  <autoFilter ref="C118:K153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EA575BC929BB4C87864425B5F819F0" ma:contentTypeVersion="12" ma:contentTypeDescription="Vytvoří nový dokument" ma:contentTypeScope="" ma:versionID="3233aeaae8c96db565d6acab6b40f07a">
  <xsd:schema xmlns:xsd="http://www.w3.org/2001/XMLSchema" xmlns:xs="http://www.w3.org/2001/XMLSchema" xmlns:p="http://schemas.microsoft.com/office/2006/metadata/properties" xmlns:ns2="85f4b5cc-4033-44c7-b405-f5eed34c8154" xmlns:ns3="85a1a2d1-5cc2-4247-acb2-eae7a89bb2bb" targetNamespace="http://schemas.microsoft.com/office/2006/metadata/properties" ma:root="true" ma:fieldsID="e4705102b7ab9276b1c8b6e0c3477737" ns2:_="" ns3:_="">
    <xsd:import namespace="85f4b5cc-4033-44c7-b405-f5eed34c8154"/>
    <xsd:import namespace="85a1a2d1-5cc2-4247-acb2-eae7a89bb2b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a1a2d1-5cc2-4247-acb2-eae7a89bb2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6912A71-5489-4C66-9F58-30BE9B0F5E83}"/>
</file>

<file path=customXml/itemProps2.xml><?xml version="1.0" encoding="utf-8"?>
<ds:datastoreItem xmlns:ds="http://schemas.openxmlformats.org/officeDocument/2006/customXml" ds:itemID="{50646EDB-7AC8-44B9-8478-CD48C86E1C7C}"/>
</file>

<file path=customXml/itemProps3.xml><?xml version="1.0" encoding="utf-8"?>
<ds:datastoreItem xmlns:ds="http://schemas.openxmlformats.org/officeDocument/2006/customXml" ds:itemID="{71BD702E-8DC3-4880-8F1F-3BDA56B8BD34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2023-04-21T05:57:51Z</dcterms:created>
  <dcterms:modified xsi:type="dcterms:W3CDTF">2023-04-21T05:57:59Z</dcterms:modified>
</cp:coreProperties>
</file>